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1" sheetId="1" r:id="rId1"/>
  </sheets>
  <definedNames>
    <definedName name="_xlnm.Print_Titles" localSheetId="0">'zał nr 1'!$6:$6</definedName>
  </definedNames>
  <calcPr fullCalcOnLoad="1"/>
</workbook>
</file>

<file path=xl/sharedStrings.xml><?xml version="1.0" encoding="utf-8"?>
<sst xmlns="http://schemas.openxmlformats.org/spreadsheetml/2006/main" count="133" uniqueCount="126">
  <si>
    <t>1</t>
  </si>
  <si>
    <t>Wyszczególnienie</t>
  </si>
  <si>
    <t xml:space="preserve"> dochody bieżące</t>
  </si>
  <si>
    <t xml:space="preserve"> dochody majątkowe, w tym</t>
  </si>
  <si>
    <t>2</t>
  </si>
  <si>
    <t>Przychody budżetu (4+5+11)</t>
  </si>
  <si>
    <t>TAK</t>
  </si>
  <si>
    <t>%</t>
  </si>
  <si>
    <t>ze sprzedaży majątku</t>
  </si>
  <si>
    <t>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</si>
  <si>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</si>
  <si>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</si>
  <si>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</si>
  <si>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</si>
  <si>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1.1.4</t>
  </si>
  <si>
    <t>1.1.5</t>
  </si>
  <si>
    <t>1.2</t>
  </si>
  <si>
    <t>1.2.1</t>
  </si>
  <si>
    <t>z subwencji ogólnej</t>
  </si>
  <si>
    <t>z tytułu dotacji i środków przeznaczonych na cele bieżące</t>
  </si>
  <si>
    <t>z tytułu dotacji i środków przeznaczonych na inwestycje</t>
  </si>
  <si>
    <t>1.2.2</t>
  </si>
  <si>
    <t>Dochody ogółem (1.1 + 1.2)</t>
  </si>
  <si>
    <t>2.1</t>
  </si>
  <si>
    <t xml:space="preserve">Wydatki bieżące </t>
  </si>
  <si>
    <t xml:space="preserve">Wydatki ogółem </t>
  </si>
  <si>
    <t>2.1.1</t>
  </si>
  <si>
    <t>z tytułu poręczeń i gwarancji</t>
  </si>
  <si>
    <t>2.1.2</t>
  </si>
  <si>
    <t>wydatki na obsługę długu</t>
  </si>
  <si>
    <t>2.2</t>
  </si>
  <si>
    <t>Wydatki majątkowe</t>
  </si>
  <si>
    <t>3</t>
  </si>
  <si>
    <t>Wynik budżetu (1 - 18)</t>
  </si>
  <si>
    <t>4</t>
  </si>
  <si>
    <t>4.1</t>
  </si>
  <si>
    <t>4.2</t>
  </si>
  <si>
    <t>Wolne środki o których mowa w art. 217 ust. 2 pkt 6 ustawy</t>
  </si>
  <si>
    <t>4.3</t>
  </si>
  <si>
    <t>w tym na pokrycie deficytu</t>
  </si>
  <si>
    <t>4.2.1</t>
  </si>
  <si>
    <t>4.3.1</t>
  </si>
  <si>
    <t>Kredyty, pozyczki, emisja papierów wartościowych</t>
  </si>
  <si>
    <t>4.1.1</t>
  </si>
  <si>
    <t>5</t>
  </si>
  <si>
    <t>Rozchody budżetu</t>
  </si>
  <si>
    <t>5.1</t>
  </si>
  <si>
    <t>Spłaty rat kapitałowych kredytów i pożyczek oraz wykup papierów wartościowych</t>
  </si>
  <si>
    <t>5.2</t>
  </si>
  <si>
    <t>inne rozchody niezwiązane ze spłatą długu</t>
  </si>
  <si>
    <t>6</t>
  </si>
  <si>
    <t>7</t>
  </si>
  <si>
    <t>8.1</t>
  </si>
  <si>
    <t>8.2</t>
  </si>
  <si>
    <t>Różnica między dochodami bieżącymi  a wydatkami bieżącymi</t>
  </si>
  <si>
    <t>8</t>
  </si>
  <si>
    <t>Relacja zrównoważenia wydatków bieżących o której mowa w art. 242 ustawy</t>
  </si>
  <si>
    <t>Wskaźniki spłaty zobowiązań</t>
  </si>
  <si>
    <t>Informacja o spełnieniu wskaźnika spłaty zobowiązań określony w art. 243 ustawy, po uwzględnieniu wyłączeń, obliczony w oparciu o plan 3 kwartałów roku poprzedzającego rok budżetowy</t>
  </si>
  <si>
    <t>Informacja o spełnieniu wskaźnika spłaty zobowiązań określony w art. 243 ustawy, po uwzględnieniu wyłączeń, obliczony w oparciu o wykonanie roku poprzedzającego rok budżetowy</t>
  </si>
  <si>
    <t>10.1</t>
  </si>
  <si>
    <t>Finansowanie programów, projektów lub zadań realizowanych z udziałem środków, o których mowa w art.. 5 ust.1 pkt 2 i 3 ustawy</t>
  </si>
  <si>
    <t>Dochody bieżące na  programy, projekty lub zadania finansowane z udziałem środków, o których mowa w art.. 5 ust.1 pkt 2 i 3 ustawy</t>
  </si>
  <si>
    <t>Dochody majątkowe na  programy, projekty lub zadania finansowane z udziałem środków, o których mowa w art.. 5 ust.1 pkt 2 i 3 ustawy</t>
  </si>
  <si>
    <t>Wydatki bieżące na  programy, projekty lub zadania finansowane z udziałem środków, o których mowa w art.. 5 ust.1 pkt 2 i 3 ustawy</t>
  </si>
  <si>
    <t>Wydatki majątkowe na  programy, projekty lub zadania finansowane z udziałem środków, o których mowa w art.. 5 ust.1 pkt 2 i 3 ustawy</t>
  </si>
  <si>
    <t xml:space="preserve">w tym: </t>
  </si>
  <si>
    <t>0,00</t>
  </si>
  <si>
    <t>bieżące</t>
  </si>
  <si>
    <t>majątkowe</t>
  </si>
  <si>
    <t>pozostałe dochody bieżące</t>
  </si>
  <si>
    <t>na wynagrodzenia i składki od nich zaliczane</t>
  </si>
  <si>
    <t>Nadwyżka budżetowa w tym  środki o których mowa w art. 217 ust. 2 pkt 8 ustawy</t>
  </si>
  <si>
    <t>7.1</t>
  </si>
  <si>
    <t>7.2</t>
  </si>
  <si>
    <t>8.3</t>
  </si>
  <si>
    <t>8.4</t>
  </si>
  <si>
    <t xml:space="preserve">Relacja określona po lewej stronie nierówności we wzorze, o którym mowa w art. 243 ust 1 ustawy </t>
  </si>
  <si>
    <t>Relacja określona po prawej stronie nierówności we wzorze, o którym mowa w art. 243 ust 1 ustawy ustalona dla danego roku (wskaźnik jednoroczny)</t>
  </si>
  <si>
    <t>Dopuszczalny limit spłaty zobowiązań określony po prawej stronie nierówności we wzorze, o którym mowa w art. 243 ustawy, po uwzględnieniu wyłączeń, obliczony w oparciu o plan 3 kwartałów roku poprzedzającego rok budżetowy</t>
  </si>
  <si>
    <t>Dopuszczalny limit spłaty zobowiązań określony po prawej stronie nierówności we wzorze, o którym mowa w art. 243 ustawy, po uwzględnieniu wyłączeń, obliczony w oparciu o wykonanie roku poprzedzającego rok budżetowy</t>
  </si>
  <si>
    <t>8.3.1</t>
  </si>
  <si>
    <t>8.4.1</t>
  </si>
  <si>
    <t>9</t>
  </si>
  <si>
    <t>9.1</t>
  </si>
  <si>
    <t>Wydatki objęte limitem, o którym mowa w art. 226 ust. 3 pkt 4 ustawy</t>
  </si>
  <si>
    <t>9.2</t>
  </si>
  <si>
    <t>9.3</t>
  </si>
  <si>
    <t>9.4</t>
  </si>
  <si>
    <t>10.1.1</t>
  </si>
  <si>
    <t>10.1.2</t>
  </si>
  <si>
    <t>Wydatki zmniejszające dług</t>
  </si>
  <si>
    <t>Spłaty,  o których mowa w poz.. 5.1 wynikajace wyłącznie z tytułu zobowiązań już zaciągniętych</t>
  </si>
  <si>
    <t>10.6</t>
  </si>
  <si>
    <t>10.7</t>
  </si>
  <si>
    <t>10.8</t>
  </si>
  <si>
    <t>Kwota wzrostu(+) spadku (-) kwoty długu wynikająca z operacji niekasowych (m.in.. Umorzenia, różnice kursowe)</t>
  </si>
  <si>
    <t>Wcześniejsza spłata zobowiązań wyłączona z limitu spłaty zobowiązań dokonywana w formie wydatków budżetowych</t>
  </si>
  <si>
    <t>10.9</t>
  </si>
  <si>
    <t>Informacje uzupełniające o wybranych kategoriach finansowych</t>
  </si>
  <si>
    <t>Kwoty dotyczące spłaty zobowiązańprzejmowanych w związku z likwidacją lub przekształceniem samodzielnego publicznego zakładu opieki zdrowotnej po samodzielnych publicznych zakładach opieki zdrowotnej oraz pokrycia ujemnego wyniku</t>
  </si>
  <si>
    <t>Wydatki bieżące na pokrycie ujemnego wyniku finansowego samodzielnego publicznego zakładu opieki zdrowotnej</t>
  </si>
  <si>
    <t>10.2</t>
  </si>
  <si>
    <t>10.3</t>
  </si>
  <si>
    <t>Kwota zobowiązań związku współtworzonego przez jst przypadających do spłaty w danym roku budżetowym, podlegająca doliczeniu zgodnie z art.. 244 ustawy</t>
  </si>
  <si>
    <t>Kwota zobowiązań wynikających z przejęcia przez jst zobowiązań po likwidowanych i przekształcanych samorządowych osobach prawnych</t>
  </si>
  <si>
    <t>10.4</t>
  </si>
  <si>
    <t>10.5</t>
  </si>
  <si>
    <t>w tym o charakterze dotacyjnym na inwestycje i zakupy inwestycyjne</t>
  </si>
  <si>
    <t>Spłaty udzielonych pożyczek w latach ubiegłych</t>
  </si>
  <si>
    <t>4.4</t>
  </si>
  <si>
    <t>4.5</t>
  </si>
  <si>
    <t>Inne przychody niezwiązane z zaciągnięciem długu</t>
  </si>
  <si>
    <t>Kwota długu</t>
  </si>
  <si>
    <t>w tym: kwota długu, którego planowana spłata dokona się z wydatków</t>
  </si>
  <si>
    <t>6.1</t>
  </si>
  <si>
    <t xml:space="preserve">Różnica między dochodami bieżacymi powiększonymi o nadwyżkę budżetową, wolne środki a wydatkami bieżącymi </t>
  </si>
  <si>
    <t>Tabela Nr 1.2</t>
  </si>
  <si>
    <t>Informacja o kształtowaniu się Wieloletniej Prognozy Finansowej za I półrocze 2021 r.</t>
  </si>
  <si>
    <t>Prognoza 2021 r. po zmianach</t>
  </si>
  <si>
    <t>Wykonanie na dzień 30.06.2021 r.</t>
  </si>
  <si>
    <t>10.10</t>
  </si>
  <si>
    <t>Wykup papierów wartościowych, spłaty rat kredytów i pożyczek wraz z naleznymi odsetkami i dyskontem odpowiednio emitowanych lub zaciągniętych do równowartości kwoty ubytku w wykonanych dochodach jst będącego skutkiem wystąpienia COVID-19</t>
  </si>
  <si>
    <t>10.11</t>
  </si>
  <si>
    <t>2.1.3</t>
  </si>
  <si>
    <t>Wydatki bieżące podlegające ustawowemu wyłączeniu z limitu spłaty zobowiązań  (wydatki poniesione w celu realizacji zadań związanych z przeciwdziałaniem COVID-19)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</si>
</sst>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_-* #,##0.000\ _z_ł_-;\-* #,##0.000\ _z_ł_-;_-* &quot;-&quot;??\ _z_ł_-;_-@_-"/>
    <numFmt numFmtId="166" formatCode="0.0%"/>
    <numFmt numFmtId="167" formatCode="0.000%"/>
    <numFmt numFmtId="168" formatCode="00\-000"/>
    <numFmt numFmtId="169" formatCode="[$-415]d\ mmmm\ yyyy"/>
  </numFmts>
  <fonts count="38">
    <font>
      <sz val="8"/>
      <color indexed="8"/>
      <name val="Arial"/>
      <family val="0"/>
    </font>
    <font>
      <sz val="11"/>
      <color indexed="8"/>
      <name val="Czcionka tekstu podstawowego"/>
      <family val="2"/>
    </font>
    <font>
      <b/>
      <sz val="8"/>
      <color indexed="8"/>
      <name val="Arial"/>
      <family val="2"/>
    </font>
    <font>
      <sz val="8"/>
      <name val="Arial CE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3" fontId="2" fillId="33" borderId="10" xfId="42" applyFont="1" applyFill="1" applyBorder="1" applyAlignment="1" applyProtection="1">
      <alignment horizontal="right" vertical="center" wrapText="1"/>
      <protection locked="0"/>
    </xf>
    <xf numFmtId="43" fontId="0" fillId="33" borderId="10" xfId="42" applyFont="1" applyFill="1" applyBorder="1" applyAlignment="1" applyProtection="1">
      <alignment horizontal="right" vertical="center" wrapText="1"/>
      <protection locked="0"/>
    </xf>
    <xf numFmtId="164" fontId="0" fillId="33" borderId="10" xfId="42" applyNumberFormat="1" applyFont="1" applyFill="1" applyBorder="1" applyAlignment="1" applyProtection="1">
      <alignment horizontal="right" vertical="center" wrapText="1"/>
      <protection locked="0"/>
    </xf>
    <xf numFmtId="164" fontId="2" fillId="33" borderId="10" xfId="42" applyNumberFormat="1" applyFont="1" applyFill="1" applyBorder="1" applyAlignment="1" applyProtection="1">
      <alignment horizontal="right" vertical="center" wrapText="1"/>
      <protection locked="0"/>
    </xf>
    <xf numFmtId="10" fontId="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10" fontId="0" fillId="0" borderId="10" xfId="52" applyNumberFormat="1" applyFont="1" applyFill="1" applyBorder="1" applyAlignment="1" applyProtection="1">
      <alignment horizontal="center" vertical="center"/>
      <protection locked="0"/>
    </xf>
    <xf numFmtId="10" fontId="2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33" borderId="10" xfId="52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42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0" xfId="0" applyNumberFormat="1" applyFont="1" applyFill="1" applyAlignment="1" applyProtection="1">
      <alignment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3" fontId="2" fillId="34" borderId="10" xfId="42" applyFont="1" applyFill="1" applyBorder="1" applyAlignment="1" applyProtection="1">
      <alignment horizontal="right" vertical="center" wrapText="1"/>
      <protection locked="0"/>
    </xf>
    <xf numFmtId="49" fontId="2" fillId="34" borderId="10" xfId="52" applyNumberFormat="1" applyFont="1" applyFill="1" applyBorder="1" applyAlignment="1" applyProtection="1">
      <alignment horizontal="right" vertical="center" wrapText="1"/>
      <protection locked="0"/>
    </xf>
    <xf numFmtId="4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10" fontId="2" fillId="34" borderId="10" xfId="52" applyNumberFormat="1" applyFont="1" applyFill="1" applyBorder="1" applyAlignment="1" applyProtection="1">
      <alignment horizontal="right" vertical="center" wrapText="1"/>
      <protection locked="0"/>
    </xf>
    <xf numFmtId="164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64" fontId="2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2" fillId="35" borderId="10" xfId="0" applyNumberFormat="1" applyFont="1" applyFill="1" applyBorder="1" applyAlignment="1" applyProtection="1">
      <alignment horizontal="left"/>
      <protection locked="0"/>
    </xf>
    <xf numFmtId="10" fontId="2" fillId="35" borderId="10" xfId="52" applyNumberFormat="1" applyFont="1" applyFill="1" applyBorder="1" applyAlignment="1" applyProtection="1">
      <alignment horizontal="center" vertical="center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0" fontId="4" fillId="34" borderId="10" xfId="52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3" fontId="3" fillId="0" borderId="14" xfId="42" applyFont="1" applyBorder="1" applyAlignment="1">
      <alignment horizontal="right" vertical="center" wrapText="1"/>
    </xf>
    <xf numFmtId="43" fontId="3" fillId="0" borderId="14" xfId="42" applyFont="1" applyBorder="1" applyAlignment="1">
      <alignment horizontal="right" vertical="center"/>
    </xf>
    <xf numFmtId="49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2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168" fontId="0" fillId="34" borderId="13" xfId="0" applyNumberFormat="1" applyFont="1" applyFill="1" applyBorder="1" applyAlignment="1" applyProtection="1">
      <alignment horizontal="left" vertical="center" wrapText="1"/>
      <protection locked="0"/>
    </xf>
    <xf numFmtId="168" fontId="0" fillId="34" borderId="11" xfId="0" applyNumberFormat="1" applyFont="1" applyFill="1" applyBorder="1" applyAlignment="1" applyProtection="1">
      <alignment horizontal="left" vertical="center" wrapText="1"/>
      <protection locked="0"/>
    </xf>
    <xf numFmtId="168" fontId="0" fillId="34" borderId="12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showGridLines="0" tabSelected="1" zoomScalePageLayoutView="0" workbookViewId="0" topLeftCell="A1">
      <selection activeCell="M8" sqref="M8"/>
    </sheetView>
  </sheetViews>
  <sheetFormatPr defaultColWidth="9.33203125" defaultRowHeight="11.25"/>
  <cols>
    <col min="1" max="1" width="7.83203125" style="11" customWidth="1"/>
    <col min="2" max="2" width="8.83203125" style="2" customWidth="1"/>
    <col min="3" max="3" width="2.5" style="2" customWidth="1"/>
    <col min="4" max="4" width="3.66015625" style="2" customWidth="1"/>
    <col min="5" max="5" width="10.16015625" style="2" customWidth="1"/>
    <col min="6" max="6" width="2.5" style="2" customWidth="1"/>
    <col min="7" max="7" width="3.66015625" style="2" customWidth="1"/>
    <col min="8" max="8" width="12.33203125" style="2" customWidth="1"/>
    <col min="9" max="9" width="2.5" style="2" customWidth="1"/>
    <col min="10" max="10" width="0.4921875" style="2" customWidth="1"/>
    <col min="11" max="11" width="10" style="2" customWidth="1"/>
    <col min="12" max="12" width="12" style="2" customWidth="1"/>
    <col min="13" max="14" width="16.66015625" style="2" customWidth="1"/>
    <col min="15" max="15" width="9.16015625" style="2" customWidth="1"/>
    <col min="16" max="16384" width="9.33203125" style="2" customWidth="1"/>
  </cols>
  <sheetData>
    <row r="1" ht="17.25" customHeight="1">
      <c r="N1" s="2" t="s">
        <v>117</v>
      </c>
    </row>
    <row r="2" spans="1:14" ht="8.2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7"/>
    </row>
    <row r="3" spans="1:15" ht="10.5" customHeight="1">
      <c r="A3" s="46" t="s">
        <v>118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2" ht="10.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3" ht="5.2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39.75" customHeight="1">
      <c r="A6" s="13"/>
      <c r="B6" s="53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25" t="s">
        <v>119</v>
      </c>
      <c r="N6" s="25" t="s">
        <v>120</v>
      </c>
      <c r="O6" s="8" t="s">
        <v>7</v>
      </c>
    </row>
    <row r="7" spans="1:15" ht="22.5" customHeight="1">
      <c r="A7" s="12" t="s">
        <v>0</v>
      </c>
      <c r="B7" s="51" t="s">
        <v>22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3">
        <f>M8+M15</f>
        <v>113900513.92</v>
      </c>
      <c r="N7" s="3">
        <f>N8+N15</f>
        <v>60133247.28</v>
      </c>
      <c r="O7" s="10">
        <f>N7/M7</f>
        <v>0.5279453552091576</v>
      </c>
    </row>
    <row r="8" spans="1:15" ht="21" customHeight="1">
      <c r="A8" s="18" t="s">
        <v>9</v>
      </c>
      <c r="B8" s="42" t="s">
        <v>2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1">
        <v>102810491.92</v>
      </c>
      <c r="N8" s="40">
        <v>58988347.28</v>
      </c>
      <c r="O8" s="9">
        <f aca="true" t="shared" si="0" ref="O8:O35">N8/M8</f>
        <v>0.5737580491872429</v>
      </c>
    </row>
    <row r="9" spans="1:18" ht="20.25" customHeight="1">
      <c r="A9" s="18"/>
      <c r="B9" s="17" t="s">
        <v>66</v>
      </c>
      <c r="C9" s="14"/>
      <c r="D9" s="14"/>
      <c r="E9" s="14"/>
      <c r="F9" s="14"/>
      <c r="G9" s="14"/>
      <c r="H9" s="14"/>
      <c r="I9" s="14"/>
      <c r="J9" s="14"/>
      <c r="K9" s="14"/>
      <c r="L9" s="15"/>
      <c r="M9" s="4"/>
      <c r="N9" s="5"/>
      <c r="O9" s="9"/>
      <c r="R9" s="39"/>
    </row>
    <row r="10" spans="1:15" ht="23.25" customHeight="1">
      <c r="A10" s="18" t="s">
        <v>11</v>
      </c>
      <c r="B10" s="43" t="s">
        <v>10</v>
      </c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4">
        <v>18802239</v>
      </c>
      <c r="N10" s="4">
        <v>9178897</v>
      </c>
      <c r="O10" s="9">
        <f t="shared" si="0"/>
        <v>0.4881810618405606</v>
      </c>
    </row>
    <row r="11" spans="1:15" ht="22.5" customHeight="1">
      <c r="A11" s="18" t="s">
        <v>11</v>
      </c>
      <c r="B11" s="43" t="s">
        <v>12</v>
      </c>
      <c r="C11" s="44"/>
      <c r="D11" s="44"/>
      <c r="E11" s="44"/>
      <c r="F11" s="44"/>
      <c r="G11" s="44"/>
      <c r="H11" s="44"/>
      <c r="I11" s="44"/>
      <c r="J11" s="44"/>
      <c r="K11" s="44"/>
      <c r="L11" s="45"/>
      <c r="M11" s="4">
        <v>350000</v>
      </c>
      <c r="N11" s="5">
        <v>327001.29</v>
      </c>
      <c r="O11" s="9">
        <f t="shared" si="0"/>
        <v>0.9342893999999999</v>
      </c>
    </row>
    <row r="12" spans="1:15" ht="19.5" customHeight="1">
      <c r="A12" s="18" t="s">
        <v>13</v>
      </c>
      <c r="B12" s="43" t="s">
        <v>18</v>
      </c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">
        <v>50303920</v>
      </c>
      <c r="N12" s="5">
        <v>30272524</v>
      </c>
      <c r="O12" s="9">
        <f t="shared" si="0"/>
        <v>0.6017925441993387</v>
      </c>
    </row>
    <row r="13" spans="1:15" ht="20.25" customHeight="1">
      <c r="A13" s="18" t="s">
        <v>14</v>
      </c>
      <c r="B13" s="43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5"/>
      <c r="M13" s="4">
        <v>19971060.92</v>
      </c>
      <c r="N13" s="5">
        <v>11323702.13</v>
      </c>
      <c r="O13" s="9">
        <f t="shared" si="0"/>
        <v>0.567005537430407</v>
      </c>
    </row>
    <row r="14" spans="1:15" ht="20.25" customHeight="1">
      <c r="A14" s="18" t="s">
        <v>15</v>
      </c>
      <c r="B14" s="43" t="s">
        <v>70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">
        <v>13383272</v>
      </c>
      <c r="N14" s="5">
        <v>7886222.86</v>
      </c>
      <c r="O14" s="9">
        <f t="shared" si="0"/>
        <v>0.5892597012150691</v>
      </c>
    </row>
    <row r="15" spans="1:15" ht="18" customHeight="1">
      <c r="A15" s="18" t="s">
        <v>16</v>
      </c>
      <c r="B15" s="4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4">
        <f>SUM(M16:M17)</f>
        <v>11090022</v>
      </c>
      <c r="N15" s="4">
        <v>1144900</v>
      </c>
      <c r="O15" s="9">
        <f t="shared" si="0"/>
        <v>0.10323694578784424</v>
      </c>
    </row>
    <row r="16" spans="1:15" ht="18.75" customHeight="1">
      <c r="A16" s="18" t="s">
        <v>17</v>
      </c>
      <c r="B16" s="42" t="s">
        <v>8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">
        <v>55488</v>
      </c>
      <c r="N16" s="5">
        <v>900</v>
      </c>
      <c r="O16" s="9">
        <f t="shared" si="0"/>
        <v>0.016219723183391002</v>
      </c>
    </row>
    <row r="17" spans="1:15" ht="18.75" customHeight="1">
      <c r="A17" s="18" t="s">
        <v>21</v>
      </c>
      <c r="B17" s="43" t="s">
        <v>20</v>
      </c>
      <c r="C17" s="44"/>
      <c r="D17" s="44"/>
      <c r="E17" s="44"/>
      <c r="F17" s="44"/>
      <c r="G17" s="44"/>
      <c r="H17" s="44"/>
      <c r="I17" s="44"/>
      <c r="J17" s="44"/>
      <c r="K17" s="44"/>
      <c r="L17" s="45"/>
      <c r="M17" s="4">
        <v>11034534</v>
      </c>
      <c r="N17" s="5">
        <v>1144000</v>
      </c>
      <c r="O17" s="9">
        <f t="shared" si="0"/>
        <v>0.10367451856145443</v>
      </c>
    </row>
    <row r="18" spans="1:15" s="16" customFormat="1" ht="18.75" customHeight="1">
      <c r="A18" s="12" t="s">
        <v>4</v>
      </c>
      <c r="B18" s="48" t="s">
        <v>25</v>
      </c>
      <c r="C18" s="49"/>
      <c r="D18" s="49"/>
      <c r="E18" s="49"/>
      <c r="F18" s="49"/>
      <c r="G18" s="49"/>
      <c r="H18" s="49"/>
      <c r="I18" s="49"/>
      <c r="J18" s="49"/>
      <c r="K18" s="49"/>
      <c r="L18" s="50"/>
      <c r="M18" s="3">
        <f>M19+M23</f>
        <v>124275317.85000001</v>
      </c>
      <c r="N18" s="3">
        <f>N19+N23</f>
        <v>48106792.55</v>
      </c>
      <c r="O18" s="10">
        <f t="shared" si="0"/>
        <v>0.38709852754562873</v>
      </c>
    </row>
    <row r="19" spans="1:15" ht="26.25" customHeight="1">
      <c r="A19" s="18" t="s">
        <v>23</v>
      </c>
      <c r="B19" s="42" t="s">
        <v>24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">
        <v>99462642.84</v>
      </c>
      <c r="N19" s="5">
        <v>46552475.57</v>
      </c>
      <c r="O19" s="9">
        <f t="shared" si="0"/>
        <v>0.468039801082768</v>
      </c>
    </row>
    <row r="20" spans="1:15" ht="26.25" customHeight="1">
      <c r="A20" s="35" t="s">
        <v>26</v>
      </c>
      <c r="B20" s="42" t="s">
        <v>71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">
        <v>59150740.33</v>
      </c>
      <c r="N20" s="5">
        <v>29289673.48</v>
      </c>
      <c r="O20" s="9">
        <f t="shared" si="0"/>
        <v>0.4951700235127049</v>
      </c>
    </row>
    <row r="21" spans="1:15" ht="21.75" customHeight="1">
      <c r="A21" s="35" t="s">
        <v>28</v>
      </c>
      <c r="B21" s="42" t="s">
        <v>27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">
        <v>52988</v>
      </c>
      <c r="N21" s="5">
        <v>0</v>
      </c>
      <c r="O21" s="9">
        <f t="shared" si="0"/>
        <v>0</v>
      </c>
    </row>
    <row r="22" spans="1:15" ht="17.25" customHeight="1">
      <c r="A22" s="35" t="s">
        <v>124</v>
      </c>
      <c r="B22" s="42" t="s">
        <v>29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">
        <v>180000</v>
      </c>
      <c r="N22" s="5">
        <v>31961.85</v>
      </c>
      <c r="O22" s="9">
        <f t="shared" si="0"/>
        <v>0.1775658333333333</v>
      </c>
    </row>
    <row r="23" spans="1:15" ht="20.25" customHeight="1">
      <c r="A23" s="18" t="s">
        <v>30</v>
      </c>
      <c r="B23" s="42" t="s">
        <v>31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">
        <v>24812675.01</v>
      </c>
      <c r="N23" s="5">
        <v>1554316.98</v>
      </c>
      <c r="O23" s="9">
        <f t="shared" si="0"/>
        <v>0.0626420561013103</v>
      </c>
    </row>
    <row r="24" spans="1:15" ht="20.25" customHeight="1">
      <c r="A24" s="36"/>
      <c r="B24" s="43" t="s">
        <v>108</v>
      </c>
      <c r="C24" s="44"/>
      <c r="D24" s="44"/>
      <c r="E24" s="44"/>
      <c r="F24" s="44"/>
      <c r="G24" s="44"/>
      <c r="H24" s="44"/>
      <c r="I24" s="44"/>
      <c r="J24" s="44"/>
      <c r="K24" s="44"/>
      <c r="L24" s="45"/>
      <c r="M24" s="4">
        <v>5177743</v>
      </c>
      <c r="N24" s="5">
        <v>1175012.38</v>
      </c>
      <c r="O24" s="9">
        <f t="shared" si="0"/>
        <v>0.22693524572386073</v>
      </c>
    </row>
    <row r="25" spans="1:15" s="16" customFormat="1" ht="18" customHeight="1">
      <c r="A25" s="12" t="s">
        <v>32</v>
      </c>
      <c r="B25" s="51" t="s">
        <v>33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">
        <f>M7-M18</f>
        <v>-10374803.930000007</v>
      </c>
      <c r="N25" s="3">
        <f>N7-N18</f>
        <v>12026454.730000004</v>
      </c>
      <c r="O25" s="10"/>
    </row>
    <row r="26" spans="1:15" s="16" customFormat="1" ht="24.75" customHeight="1">
      <c r="A26" s="12" t="s">
        <v>34</v>
      </c>
      <c r="B26" s="51" t="s">
        <v>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3">
        <f>M27+M29+M31+M33+M34</f>
        <v>14189603.93</v>
      </c>
      <c r="N26" s="3">
        <f>N27+N29+N31+N33+N34</f>
        <v>16069177.809999999</v>
      </c>
      <c r="O26" s="10">
        <f t="shared" si="0"/>
        <v>1.1324613350219142</v>
      </c>
    </row>
    <row r="27" spans="1:15" ht="18.75" customHeight="1">
      <c r="A27" s="18" t="s">
        <v>35</v>
      </c>
      <c r="B27" s="42" t="s">
        <v>42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5">
        <v>3000000</v>
      </c>
      <c r="N27" s="5">
        <v>0</v>
      </c>
      <c r="O27" s="9"/>
    </row>
    <row r="28" spans="1:15" ht="26.25" customHeight="1">
      <c r="A28" s="18" t="s">
        <v>43</v>
      </c>
      <c r="B28" s="42" t="s">
        <v>39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5">
        <v>3000000</v>
      </c>
      <c r="N28" s="5">
        <v>0</v>
      </c>
      <c r="O28" s="9"/>
    </row>
    <row r="29" spans="1:15" ht="26.25" customHeight="1">
      <c r="A29" s="18" t="s">
        <v>36</v>
      </c>
      <c r="B29" s="42" t="s">
        <v>72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">
        <v>6525683.83</v>
      </c>
      <c r="N29" s="5">
        <v>7815802.01</v>
      </c>
      <c r="O29" s="9"/>
    </row>
    <row r="30" spans="1:15" ht="26.25" customHeight="1">
      <c r="A30" s="18" t="s">
        <v>40</v>
      </c>
      <c r="B30" s="42" t="s">
        <v>39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5">
        <v>6525683.83</v>
      </c>
      <c r="N30" s="5">
        <v>0</v>
      </c>
      <c r="O30" s="9"/>
    </row>
    <row r="31" spans="1:15" ht="24.75" customHeight="1">
      <c r="A31" s="18" t="s">
        <v>38</v>
      </c>
      <c r="B31" s="42" t="s">
        <v>37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">
        <v>3663920.1</v>
      </c>
      <c r="N31" s="5">
        <v>7953375.8</v>
      </c>
      <c r="O31" s="9"/>
    </row>
    <row r="32" spans="1:15" ht="19.5" customHeight="1">
      <c r="A32" s="18" t="s">
        <v>41</v>
      </c>
      <c r="B32" s="42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5">
        <v>849120.1</v>
      </c>
      <c r="N32" s="5">
        <v>0</v>
      </c>
      <c r="O32" s="9"/>
    </row>
    <row r="33" spans="1:15" ht="19.5" customHeight="1">
      <c r="A33" s="36" t="s">
        <v>110</v>
      </c>
      <c r="B33" s="43" t="s">
        <v>109</v>
      </c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5">
        <v>0</v>
      </c>
      <c r="N33" s="5">
        <v>0</v>
      </c>
      <c r="O33" s="9"/>
    </row>
    <row r="34" spans="1:15" ht="19.5" customHeight="1">
      <c r="A34" s="36" t="s">
        <v>111</v>
      </c>
      <c r="B34" s="43" t="s">
        <v>112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5">
        <v>1000000</v>
      </c>
      <c r="N34" s="5">
        <v>300000</v>
      </c>
      <c r="O34" s="9"/>
    </row>
    <row r="35" spans="1:15" ht="20.25" customHeight="1">
      <c r="A35" s="12" t="s">
        <v>44</v>
      </c>
      <c r="B35" s="51" t="s">
        <v>45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3">
        <f>SUM(M36:M37)</f>
        <v>3814800</v>
      </c>
      <c r="N35" s="3">
        <f>SUM(N36:N37)</f>
        <v>2495000</v>
      </c>
      <c r="O35" s="10">
        <f t="shared" si="0"/>
        <v>0.6540316661423928</v>
      </c>
    </row>
    <row r="36" spans="1:15" ht="23.25" customHeight="1">
      <c r="A36" s="18" t="s">
        <v>46</v>
      </c>
      <c r="B36" s="42" t="s">
        <v>47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">
        <v>2314800</v>
      </c>
      <c r="N36" s="5">
        <v>1495000</v>
      </c>
      <c r="O36" s="9"/>
    </row>
    <row r="37" spans="1:15" ht="25.5" customHeight="1">
      <c r="A37" s="18" t="s">
        <v>48</v>
      </c>
      <c r="B37" s="42" t="s">
        <v>49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5">
        <v>1500000</v>
      </c>
      <c r="N37" s="5">
        <v>1000000</v>
      </c>
      <c r="O37" s="19"/>
    </row>
    <row r="38" spans="1:15" ht="20.25" customHeight="1">
      <c r="A38" s="12" t="s">
        <v>50</v>
      </c>
      <c r="B38" s="51" t="s">
        <v>113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26">
        <v>9727000</v>
      </c>
      <c r="N38" s="32"/>
      <c r="O38" s="7"/>
    </row>
    <row r="39" spans="1:15" ht="20.25" customHeight="1">
      <c r="A39" s="36" t="s">
        <v>115</v>
      </c>
      <c r="B39" s="43" t="s">
        <v>114</v>
      </c>
      <c r="C39" s="44"/>
      <c r="D39" s="44"/>
      <c r="E39" s="44"/>
      <c r="F39" s="44"/>
      <c r="G39" s="44"/>
      <c r="H39" s="44"/>
      <c r="I39" s="44"/>
      <c r="J39" s="44"/>
      <c r="K39" s="44"/>
      <c r="L39" s="45"/>
      <c r="M39" s="26"/>
      <c r="N39" s="32"/>
      <c r="O39" s="7"/>
    </row>
    <row r="40" spans="1:15" ht="21.75" customHeight="1">
      <c r="A40" s="12" t="s">
        <v>51</v>
      </c>
      <c r="B40" s="51" t="s">
        <v>56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27"/>
      <c r="N40" s="27"/>
      <c r="O40" s="1"/>
    </row>
    <row r="41" spans="1:15" ht="23.25" customHeight="1">
      <c r="A41" s="18" t="s">
        <v>73</v>
      </c>
      <c r="B41" s="42" t="s">
        <v>54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28">
        <f>M8-M19</f>
        <v>3347849.079999998</v>
      </c>
      <c r="N41" s="28">
        <f>N8-N19</f>
        <v>12435871.71</v>
      </c>
      <c r="O41" s="1"/>
    </row>
    <row r="42" spans="1:15" ht="23.25" customHeight="1">
      <c r="A42" s="35" t="s">
        <v>74</v>
      </c>
      <c r="B42" s="42" t="s">
        <v>116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29">
        <f>M8-M19+M29+M31</f>
        <v>13537453.009999998</v>
      </c>
      <c r="N42" s="29">
        <f>N8-N19+N29+N31</f>
        <v>28205049.52</v>
      </c>
      <c r="O42" s="1"/>
    </row>
    <row r="43" spans="1:15" s="16" customFormat="1" ht="26.25" customHeight="1">
      <c r="A43" s="12" t="s">
        <v>55</v>
      </c>
      <c r="B43" s="51" t="s">
        <v>57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30"/>
      <c r="N43" s="30"/>
      <c r="O43" s="33"/>
    </row>
    <row r="44" spans="1:15" ht="23.25" customHeight="1">
      <c r="A44" s="12" t="s">
        <v>52</v>
      </c>
      <c r="B44" s="42" t="s">
        <v>77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37">
        <f>(M36+M22+M21)/(M8-M13)</f>
        <v>0.030755739980879396</v>
      </c>
      <c r="N44" s="37">
        <f>(N36+N22+N21)/(N8-N13)</f>
        <v>0.032035523293935615</v>
      </c>
      <c r="O44" s="34"/>
    </row>
    <row r="45" spans="1:15" ht="26.25" customHeight="1">
      <c r="A45" s="12" t="s">
        <v>53</v>
      </c>
      <c r="B45" s="42" t="s">
        <v>78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37">
        <f>((M8-M51)-(M19-M22-M53-M68))/(M8-M13)</f>
        <v>0.05697435995184452</v>
      </c>
      <c r="N45" s="37">
        <f>((N8-N51)-(N19-N22-N53-N68))/(N8-N13)</f>
        <v>0.25718050289523686</v>
      </c>
      <c r="O45" s="34"/>
    </row>
    <row r="46" spans="1:15" ht="39" customHeight="1">
      <c r="A46" s="12" t="s">
        <v>75</v>
      </c>
      <c r="B46" s="42" t="s">
        <v>79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30">
        <v>0.0994</v>
      </c>
      <c r="N46" s="30">
        <v>0.0994</v>
      </c>
      <c r="O46" s="34"/>
    </row>
    <row r="47" spans="1:15" ht="35.25" customHeight="1">
      <c r="A47" s="12" t="s">
        <v>81</v>
      </c>
      <c r="B47" s="42" t="s">
        <v>80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30">
        <v>0.1168</v>
      </c>
      <c r="N47" s="30">
        <v>0.1168</v>
      </c>
      <c r="O47" s="34"/>
    </row>
    <row r="48" spans="1:15" ht="36.75" customHeight="1">
      <c r="A48" s="12" t="s">
        <v>76</v>
      </c>
      <c r="B48" s="42" t="s">
        <v>58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26" t="s">
        <v>6</v>
      </c>
      <c r="N48" s="32" t="s">
        <v>6</v>
      </c>
      <c r="O48" s="34"/>
    </row>
    <row r="49" spans="1:15" ht="33.75" customHeight="1">
      <c r="A49" s="12" t="s">
        <v>82</v>
      </c>
      <c r="B49" s="42" t="s">
        <v>59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26" t="s">
        <v>6</v>
      </c>
      <c r="N49" s="32" t="s">
        <v>6</v>
      </c>
      <c r="O49" s="34"/>
    </row>
    <row r="50" spans="1:15" s="16" customFormat="1" ht="30" customHeight="1">
      <c r="A50" s="12" t="s">
        <v>83</v>
      </c>
      <c r="B50" s="48" t="s">
        <v>61</v>
      </c>
      <c r="C50" s="49"/>
      <c r="D50" s="49"/>
      <c r="E50" s="49"/>
      <c r="F50" s="49"/>
      <c r="G50" s="49"/>
      <c r="H50" s="49"/>
      <c r="I50" s="49"/>
      <c r="J50" s="49"/>
      <c r="K50" s="49"/>
      <c r="L50" s="50"/>
      <c r="M50" s="3"/>
      <c r="N50" s="6"/>
      <c r="O50" s="10"/>
    </row>
    <row r="51" spans="1:15" ht="27" customHeight="1">
      <c r="A51" s="21" t="s">
        <v>84</v>
      </c>
      <c r="B51" s="43" t="s">
        <v>62</v>
      </c>
      <c r="C51" s="44"/>
      <c r="D51" s="44"/>
      <c r="E51" s="44"/>
      <c r="F51" s="44"/>
      <c r="G51" s="44"/>
      <c r="H51" s="44"/>
      <c r="I51" s="44"/>
      <c r="J51" s="44"/>
      <c r="K51" s="44"/>
      <c r="L51" s="45"/>
      <c r="M51" s="4">
        <v>1579805.92</v>
      </c>
      <c r="N51" s="5">
        <v>596072.12</v>
      </c>
      <c r="O51" s="9">
        <f aca="true" t="shared" si="1" ref="O51:O58">N51/M51</f>
        <v>0.3773071821379173</v>
      </c>
    </row>
    <row r="52" spans="1:15" ht="26.25" customHeight="1">
      <c r="A52" s="36" t="s">
        <v>86</v>
      </c>
      <c r="B52" s="43" t="s">
        <v>63</v>
      </c>
      <c r="C52" s="44"/>
      <c r="D52" s="44"/>
      <c r="E52" s="44"/>
      <c r="F52" s="44"/>
      <c r="G52" s="44"/>
      <c r="H52" s="44"/>
      <c r="I52" s="44"/>
      <c r="J52" s="44"/>
      <c r="K52" s="44"/>
      <c r="L52" s="45"/>
      <c r="M52" s="5">
        <v>0</v>
      </c>
      <c r="N52" s="5">
        <v>0</v>
      </c>
      <c r="O52" s="9"/>
    </row>
    <row r="53" spans="1:15" ht="24.75" customHeight="1">
      <c r="A53" s="36" t="s">
        <v>87</v>
      </c>
      <c r="B53" s="43" t="s">
        <v>64</v>
      </c>
      <c r="C53" s="44"/>
      <c r="D53" s="44"/>
      <c r="E53" s="44"/>
      <c r="F53" s="44"/>
      <c r="G53" s="44"/>
      <c r="H53" s="44"/>
      <c r="I53" s="44"/>
      <c r="J53" s="44"/>
      <c r="K53" s="44"/>
      <c r="L53" s="45"/>
      <c r="M53" s="4">
        <v>2761098.52</v>
      </c>
      <c r="N53" s="5">
        <v>376074.09</v>
      </c>
      <c r="O53" s="9">
        <f t="shared" si="1"/>
        <v>0.13620451688916918</v>
      </c>
    </row>
    <row r="54" spans="1:15" ht="27" customHeight="1">
      <c r="A54" s="36" t="s">
        <v>88</v>
      </c>
      <c r="B54" s="43" t="s">
        <v>65</v>
      </c>
      <c r="C54" s="44"/>
      <c r="D54" s="44"/>
      <c r="E54" s="44"/>
      <c r="F54" s="44"/>
      <c r="G54" s="44"/>
      <c r="H54" s="44"/>
      <c r="I54" s="44"/>
      <c r="J54" s="44"/>
      <c r="K54" s="44"/>
      <c r="L54" s="45"/>
      <c r="M54" s="4">
        <v>7391</v>
      </c>
      <c r="N54" s="5">
        <v>7390.38</v>
      </c>
      <c r="O54" s="9">
        <f t="shared" si="1"/>
        <v>0.9999161141929374</v>
      </c>
    </row>
    <row r="55" spans="1:15" ht="27" customHeight="1">
      <c r="A55" s="36"/>
      <c r="B55" s="43" t="s">
        <v>99</v>
      </c>
      <c r="C55" s="44"/>
      <c r="D55" s="44"/>
      <c r="E55" s="44"/>
      <c r="F55" s="44"/>
      <c r="G55" s="44"/>
      <c r="H55" s="44"/>
      <c r="I55" s="44"/>
      <c r="J55" s="44"/>
      <c r="K55" s="44"/>
      <c r="L55" s="45"/>
      <c r="M55" s="4"/>
      <c r="N55" s="5"/>
      <c r="O55" s="9"/>
    </row>
    <row r="56" spans="1:15" ht="18.75" customHeight="1">
      <c r="A56" s="22" t="s">
        <v>60</v>
      </c>
      <c r="B56" s="43" t="s">
        <v>85</v>
      </c>
      <c r="C56" s="44"/>
      <c r="D56" s="44"/>
      <c r="E56" s="44"/>
      <c r="F56" s="44"/>
      <c r="G56" s="44"/>
      <c r="H56" s="44"/>
      <c r="I56" s="44"/>
      <c r="J56" s="44"/>
      <c r="K56" s="44"/>
      <c r="L56" s="45"/>
      <c r="M56" s="4">
        <f>SUM(M57:M58)</f>
        <v>18265493.4</v>
      </c>
      <c r="N56" s="4">
        <f>SUM(N57:N58)</f>
        <v>2100723.76</v>
      </c>
      <c r="O56" s="9">
        <f t="shared" si="1"/>
        <v>0.11501051266427875</v>
      </c>
    </row>
    <row r="57" spans="1:15" ht="22.5" customHeight="1">
      <c r="A57" s="22" t="s">
        <v>89</v>
      </c>
      <c r="B57" s="43" t="s">
        <v>68</v>
      </c>
      <c r="C57" s="44"/>
      <c r="D57" s="44"/>
      <c r="E57" s="44"/>
      <c r="F57" s="44"/>
      <c r="G57" s="44"/>
      <c r="H57" s="44"/>
      <c r="I57" s="44"/>
      <c r="J57" s="44"/>
      <c r="K57" s="44"/>
      <c r="L57" s="45"/>
      <c r="M57" s="4">
        <v>3445368.4</v>
      </c>
      <c r="N57" s="31">
        <v>753695.88</v>
      </c>
      <c r="O57" s="9">
        <f t="shared" si="1"/>
        <v>0.21875625259696468</v>
      </c>
    </row>
    <row r="58" spans="1:15" ht="23.25" customHeight="1">
      <c r="A58" s="24" t="s">
        <v>90</v>
      </c>
      <c r="B58" s="54" t="s">
        <v>69</v>
      </c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4">
        <v>14820125</v>
      </c>
      <c r="N58" s="5">
        <v>1347027.88</v>
      </c>
      <c r="O58" s="9">
        <f t="shared" si="1"/>
        <v>0.09089180286940898</v>
      </c>
    </row>
    <row r="59" spans="1:15" ht="23.25" customHeight="1">
      <c r="A59" s="36" t="s">
        <v>102</v>
      </c>
      <c r="B59" s="54" t="s">
        <v>101</v>
      </c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">
        <v>0</v>
      </c>
      <c r="N59" s="5">
        <v>0</v>
      </c>
      <c r="O59" s="9"/>
    </row>
    <row r="60" spans="1:15" s="16" customFormat="1" ht="31.5" customHeight="1">
      <c r="A60" s="36" t="s">
        <v>103</v>
      </c>
      <c r="B60" s="43" t="s">
        <v>100</v>
      </c>
      <c r="C60" s="44"/>
      <c r="D60" s="44"/>
      <c r="E60" s="44"/>
      <c r="F60" s="44"/>
      <c r="G60" s="44"/>
      <c r="H60" s="44"/>
      <c r="I60" s="44"/>
      <c r="J60" s="44"/>
      <c r="K60" s="44"/>
      <c r="L60" s="45"/>
      <c r="M60" s="20" t="s">
        <v>67</v>
      </c>
      <c r="N60" s="20" t="s">
        <v>67</v>
      </c>
      <c r="O60" s="9"/>
    </row>
    <row r="61" spans="1:15" s="16" customFormat="1" ht="31.5" customHeight="1">
      <c r="A61" s="36" t="s">
        <v>106</v>
      </c>
      <c r="B61" s="43" t="s">
        <v>104</v>
      </c>
      <c r="C61" s="44"/>
      <c r="D61" s="44"/>
      <c r="E61" s="44"/>
      <c r="F61" s="44"/>
      <c r="G61" s="44"/>
      <c r="H61" s="44"/>
      <c r="I61" s="44"/>
      <c r="J61" s="44"/>
      <c r="K61" s="44"/>
      <c r="L61" s="45"/>
      <c r="M61" s="5">
        <v>0</v>
      </c>
      <c r="N61" s="5">
        <v>0</v>
      </c>
      <c r="O61" s="9"/>
    </row>
    <row r="62" spans="1:15" s="16" customFormat="1" ht="31.5" customHeight="1">
      <c r="A62" s="36" t="s">
        <v>107</v>
      </c>
      <c r="B62" s="43" t="s">
        <v>105</v>
      </c>
      <c r="C62" s="44"/>
      <c r="D62" s="44"/>
      <c r="E62" s="44"/>
      <c r="F62" s="44"/>
      <c r="G62" s="44"/>
      <c r="H62" s="44"/>
      <c r="I62" s="44"/>
      <c r="J62" s="44"/>
      <c r="K62" s="44"/>
      <c r="L62" s="45"/>
      <c r="M62" s="5">
        <v>0</v>
      </c>
      <c r="N62" s="5">
        <v>0</v>
      </c>
      <c r="O62" s="9"/>
    </row>
    <row r="63" spans="1:15" ht="25.5" customHeight="1">
      <c r="A63" s="18" t="s">
        <v>93</v>
      </c>
      <c r="B63" s="43" t="s">
        <v>92</v>
      </c>
      <c r="C63" s="44"/>
      <c r="D63" s="44"/>
      <c r="E63" s="44"/>
      <c r="F63" s="44"/>
      <c r="G63" s="44"/>
      <c r="H63" s="44"/>
      <c r="I63" s="44"/>
      <c r="J63" s="44"/>
      <c r="K63" s="44"/>
      <c r="L63" s="45"/>
      <c r="M63" s="4">
        <v>2314800</v>
      </c>
      <c r="N63" s="5">
        <v>1495000</v>
      </c>
      <c r="O63" s="9">
        <f>N63/M63</f>
        <v>0.6458441334024537</v>
      </c>
    </row>
    <row r="64" spans="1:15" ht="25.5" customHeight="1">
      <c r="A64" s="36" t="s">
        <v>94</v>
      </c>
      <c r="B64" s="43" t="s">
        <v>91</v>
      </c>
      <c r="C64" s="44"/>
      <c r="D64" s="44"/>
      <c r="E64" s="44"/>
      <c r="F64" s="44"/>
      <c r="G64" s="44"/>
      <c r="H64" s="44"/>
      <c r="I64" s="44"/>
      <c r="J64" s="44"/>
      <c r="K64" s="44"/>
      <c r="L64" s="45"/>
      <c r="M64" s="5">
        <v>0</v>
      </c>
      <c r="N64" s="5">
        <v>0</v>
      </c>
      <c r="O64" s="9"/>
    </row>
    <row r="65" spans="1:15" ht="24.75" customHeight="1">
      <c r="A65" s="18" t="s">
        <v>95</v>
      </c>
      <c r="B65" s="43" t="s">
        <v>96</v>
      </c>
      <c r="C65" s="44"/>
      <c r="D65" s="44"/>
      <c r="E65" s="44"/>
      <c r="F65" s="44"/>
      <c r="G65" s="44"/>
      <c r="H65" s="44"/>
      <c r="I65" s="44"/>
      <c r="J65" s="44"/>
      <c r="K65" s="44"/>
      <c r="L65" s="45"/>
      <c r="M65" s="5">
        <v>0</v>
      </c>
      <c r="N65" s="5">
        <v>0</v>
      </c>
      <c r="O65" s="9"/>
    </row>
    <row r="66" spans="1:15" ht="26.25" customHeight="1">
      <c r="A66" s="24" t="s">
        <v>98</v>
      </c>
      <c r="B66" s="42" t="s">
        <v>97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5">
        <v>0</v>
      </c>
      <c r="N66" s="5">
        <v>0</v>
      </c>
      <c r="O66" s="9"/>
    </row>
    <row r="67" spans="1:15" ht="43.5" customHeight="1">
      <c r="A67" s="38" t="s">
        <v>121</v>
      </c>
      <c r="B67" s="42" t="s">
        <v>122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5">
        <v>0</v>
      </c>
      <c r="N67" s="5">
        <v>0</v>
      </c>
      <c r="O67" s="9"/>
    </row>
    <row r="68" spans="1:15" ht="40.5" customHeight="1">
      <c r="A68" s="38" t="s">
        <v>123</v>
      </c>
      <c r="B68" s="42" t="s">
        <v>125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5">
        <v>10581.88</v>
      </c>
      <c r="N68" s="5">
        <v>10581.88</v>
      </c>
      <c r="O68" s="9">
        <f>N68/M68</f>
        <v>1</v>
      </c>
    </row>
  </sheetData>
  <sheetProtection/>
  <mergeCells count="65">
    <mergeCell ref="B67:L67"/>
    <mergeCell ref="B65:L65"/>
    <mergeCell ref="B56:L56"/>
    <mergeCell ref="B66:L66"/>
    <mergeCell ref="B60:L60"/>
    <mergeCell ref="B64:L64"/>
    <mergeCell ref="B59:L59"/>
    <mergeCell ref="B63:L63"/>
    <mergeCell ref="B61:L61"/>
    <mergeCell ref="B53:L53"/>
    <mergeCell ref="B54:L54"/>
    <mergeCell ref="B50:L50"/>
    <mergeCell ref="B58:L58"/>
    <mergeCell ref="B51:L51"/>
    <mergeCell ref="B57:L57"/>
    <mergeCell ref="B55:L55"/>
    <mergeCell ref="B52:L52"/>
    <mergeCell ref="B32:L32"/>
    <mergeCell ref="B35:L35"/>
    <mergeCell ref="B47:L47"/>
    <mergeCell ref="B26:L26"/>
    <mergeCell ref="B43:L43"/>
    <mergeCell ref="B45:L45"/>
    <mergeCell ref="B40:L40"/>
    <mergeCell ref="B38:L38"/>
    <mergeCell ref="B31:L31"/>
    <mergeCell ref="B11:L11"/>
    <mergeCell ref="B23:L23"/>
    <mergeCell ref="B36:L36"/>
    <mergeCell ref="B30:L30"/>
    <mergeCell ref="B48:L48"/>
    <mergeCell ref="B37:L37"/>
    <mergeCell ref="B14:L14"/>
    <mergeCell ref="B24:L24"/>
    <mergeCell ref="B33:L33"/>
    <mergeCell ref="B34:L34"/>
    <mergeCell ref="A5:M5"/>
    <mergeCell ref="B6:L6"/>
    <mergeCell ref="B7:L7"/>
    <mergeCell ref="B16:L16"/>
    <mergeCell ref="B19:L19"/>
    <mergeCell ref="B17:L17"/>
    <mergeCell ref="B8:L8"/>
    <mergeCell ref="B15:L15"/>
    <mergeCell ref="B10:L10"/>
    <mergeCell ref="B12:L12"/>
    <mergeCell ref="B13:L13"/>
    <mergeCell ref="B21:L21"/>
    <mergeCell ref="B29:L29"/>
    <mergeCell ref="B28:L28"/>
    <mergeCell ref="B22:L22"/>
    <mergeCell ref="B18:L18"/>
    <mergeCell ref="B20:L20"/>
    <mergeCell ref="B25:L25"/>
    <mergeCell ref="B27:L27"/>
    <mergeCell ref="B68:L68"/>
    <mergeCell ref="B46:L46"/>
    <mergeCell ref="B62:L62"/>
    <mergeCell ref="B39:L39"/>
    <mergeCell ref="A3:O3"/>
    <mergeCell ref="A2:N2"/>
    <mergeCell ref="B41:L41"/>
    <mergeCell ref="B42:L42"/>
    <mergeCell ref="B44:L44"/>
    <mergeCell ref="B49:L49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Sobolewska</dc:creator>
  <cp:keywords/>
  <dc:description/>
  <cp:lastModifiedBy>Monika Pałubińska</cp:lastModifiedBy>
  <cp:lastPrinted>2021-08-23T09:06:30Z</cp:lastPrinted>
  <dcterms:created xsi:type="dcterms:W3CDTF">2011-02-15T09:07:35Z</dcterms:created>
  <dcterms:modified xsi:type="dcterms:W3CDTF">2021-08-30T12:36:13Z</dcterms:modified>
  <cp:category/>
  <cp:version/>
  <cp:contentType/>
  <cp:contentStatus/>
</cp:coreProperties>
</file>