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aSprawozdanie 2023\Roczne 2023\"/>
    </mc:Choice>
  </mc:AlternateContent>
  <bookViews>
    <workbookView xWindow="0" yWindow="0" windowWidth="28800" windowHeight="12435"/>
  </bookViews>
  <sheets>
    <sheet name="Tabela Nr 4" sheetId="1" r:id="rId1"/>
  </sheets>
  <definedNames>
    <definedName name="_xlnm.Print_Titles" localSheetId="0">'Tabela Nr 4'!$7:$7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20" i="1"/>
  <c r="H21" i="1"/>
  <c r="H8" i="1" l="1"/>
  <c r="H9" i="1"/>
  <c r="H10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12" i="1"/>
  <c r="H13" i="1"/>
  <c r="H14" i="1"/>
  <c r="H15" i="1"/>
  <c r="H23" i="1"/>
  <c r="H24" i="1"/>
  <c r="H11" i="1"/>
  <c r="G83" i="1"/>
  <c r="G76" i="1"/>
  <c r="G77" i="1"/>
  <c r="G81" i="1"/>
  <c r="G78" i="1"/>
  <c r="G72" i="1"/>
  <c r="G73" i="1"/>
  <c r="G74" i="1"/>
  <c r="G67" i="1"/>
  <c r="G68" i="1"/>
  <c r="G69" i="1"/>
  <c r="G59" i="1"/>
  <c r="G63" i="1"/>
  <c r="G64" i="1"/>
  <c r="G60" i="1"/>
  <c r="G61" i="1"/>
  <c r="G36" i="1"/>
  <c r="G37" i="1"/>
  <c r="G55" i="1"/>
  <c r="G56" i="1"/>
  <c r="G57" i="1"/>
  <c r="G52" i="1"/>
  <c r="G53" i="1"/>
  <c r="G50" i="1"/>
  <c r="G46" i="1"/>
  <c r="G48" i="1"/>
  <c r="G42" i="1"/>
  <c r="G44" i="1"/>
  <c r="G38" i="1"/>
  <c r="G8" i="1"/>
  <c r="G32" i="1"/>
  <c r="G33" i="1"/>
  <c r="G34" i="1"/>
  <c r="G29" i="1"/>
  <c r="G28" i="1" s="1"/>
  <c r="G30" i="1"/>
  <c r="G9" i="1"/>
  <c r="G26" i="1"/>
  <c r="G10" i="1"/>
</calcChain>
</file>

<file path=xl/sharedStrings.xml><?xml version="1.0" encoding="utf-8"?>
<sst xmlns="http://schemas.openxmlformats.org/spreadsheetml/2006/main" count="199" uniqueCount="143">
  <si>
    <t>Lp.</t>
  </si>
  <si>
    <t>§</t>
  </si>
  <si>
    <t>Nazwa zadania inwestycyjnego</t>
  </si>
  <si>
    <t>Plan  po zmianach</t>
  </si>
  <si>
    <t xml:space="preserve">Wykonanie            </t>
  </si>
  <si>
    <t xml:space="preserve">   % </t>
  </si>
  <si>
    <t>6050</t>
  </si>
  <si>
    <t>6060</t>
  </si>
  <si>
    <t>Rozdz.</t>
  </si>
  <si>
    <t>Tabela Nr 4</t>
  </si>
  <si>
    <t>Budowa hali sportowej przy Centrum Edukacji Zawodowej i Ustawicznej "Kopernik" w Wyszkowie</t>
  </si>
  <si>
    <t xml:space="preserve">Budowa  drogi powiatowej Nr 4405W na odcinku Poręba Średnia - Udrzynek </t>
  </si>
  <si>
    <t>Budowa chodników</t>
  </si>
  <si>
    <t>Przebudowa drogi powiatowej Nr 4402W na odcinku Nowa Pecyna - Długosiodło - Etap I</t>
  </si>
  <si>
    <t>Regionalne partnerstwo samorządów Mazowsza dla aktywizacji społeczeństwa informacyjnego w zakresie e-administracji i geoinformacji</t>
  </si>
  <si>
    <t>Dostosowanie budynku Starostwa Powiatowego do przepisów przeciwpożarowych</t>
  </si>
  <si>
    <t>Przebudowa lewego skrzydła budynku głównego Domu Pomocy Społecznej w Brańszczyku</t>
  </si>
  <si>
    <t>6639</t>
  </si>
  <si>
    <t>6170</t>
  </si>
  <si>
    <t>6220</t>
  </si>
  <si>
    <t>600</t>
  </si>
  <si>
    <t>Transport i łączność</t>
  </si>
  <si>
    <t>60014</t>
  </si>
  <si>
    <t>Drogi publiczne powiatowe</t>
  </si>
  <si>
    <t>Wydatki inwestycyjne jednostek budżetowych</t>
  </si>
  <si>
    <t>35 000,00</t>
  </si>
  <si>
    <t>20 000,00</t>
  </si>
  <si>
    <t>700</t>
  </si>
  <si>
    <t>Gospodarka mieszkaniowa</t>
  </si>
  <si>
    <t>70005</t>
  </si>
  <si>
    <t>Gospodarka gruntami i nieruchomościami</t>
  </si>
  <si>
    <t>Wydatki na zakupy inwestycyjne jednostek budżetowych</t>
  </si>
  <si>
    <t>710</t>
  </si>
  <si>
    <t>Działalność usługowa</t>
  </si>
  <si>
    <t>71095</t>
  </si>
  <si>
    <t>Pozostała działalność</t>
  </si>
  <si>
    <t>Dotacja celowa przekazana do samorządu województwa na inwestycje i zakupy inwestycyjne realizowane na podstawie porozumień (umów) między jednostkami samorządu terytorialnego</t>
  </si>
  <si>
    <t>750</t>
  </si>
  <si>
    <t>Administracja publiczna</t>
  </si>
  <si>
    <t>75020</t>
  </si>
  <si>
    <t>Starostwa powiatowe</t>
  </si>
  <si>
    <t>Modernizacja instalacji centralnego ogrzewania w budynku biurowym Urzędu Miejskiego i Starostwa Powiatowego w Wyszkowie - II Etap</t>
  </si>
  <si>
    <t>754</t>
  </si>
  <si>
    <t>Bezpieczeństwo publiczne i ochrona przeciwpożarowa</t>
  </si>
  <si>
    <t>75404</t>
  </si>
  <si>
    <t>Komendy wojewódzkie Policji</t>
  </si>
  <si>
    <t>10 000,00</t>
  </si>
  <si>
    <t>Wpłaty jednostek na państwowy fundusz celowy na finansowanie lub dofinansowanie zadań inwestycyjnych</t>
  </si>
  <si>
    <t xml:space="preserve">Wpłata na Fundusz Wsparcia Policji- zakup samochodu </t>
  </si>
  <si>
    <t>801</t>
  </si>
  <si>
    <t>Oświata i wychowanie</t>
  </si>
  <si>
    <t>80115</t>
  </si>
  <si>
    <t>Technika</t>
  </si>
  <si>
    <t>80120</t>
  </si>
  <si>
    <t>Licea ogólnokształcące</t>
  </si>
  <si>
    <t>851</t>
  </si>
  <si>
    <t>Ochrona zdrowia</t>
  </si>
  <si>
    <t>85111</t>
  </si>
  <si>
    <t>Szpitale ogólne</t>
  </si>
  <si>
    <t>Dotacja celowa z budżetu na finansowanie lub dofinansowanie kosztów realizacji inwestycji i zakupów inwestycyjnych innych jednostek sektora finansów publicznych</t>
  </si>
  <si>
    <t>443 352,00</t>
  </si>
  <si>
    <t>852</t>
  </si>
  <si>
    <t>Pomoc społeczna</t>
  </si>
  <si>
    <t>85202</t>
  </si>
  <si>
    <t>Domy pomocy społecznej</t>
  </si>
  <si>
    <t>926</t>
  </si>
  <si>
    <t>Kultura fizyczna</t>
  </si>
  <si>
    <t>92601</t>
  </si>
  <si>
    <t>Obiekty sportowe</t>
  </si>
  <si>
    <t>6370</t>
  </si>
  <si>
    <t>Wydatki poniesione ze środków z Rządowego Funduszu Polski Ład: Program Inwestycji Strategicznych na realizację zadań inwestycyjnych</t>
  </si>
  <si>
    <t>5 631 750,00</t>
  </si>
  <si>
    <t>Razem</t>
  </si>
  <si>
    <t>Wykonanie zadań inwestycyjnych za 2023 r.</t>
  </si>
  <si>
    <t>29 322 360,81</t>
  </si>
  <si>
    <t>18 655 236,03</t>
  </si>
  <si>
    <t>1 119 640,03</t>
  </si>
  <si>
    <t>Budowa chodnika przy drodze powiatowej nr 4408W w m. Porządzie</t>
  </si>
  <si>
    <t>12 000,00</t>
  </si>
  <si>
    <t>Budowa chodnika przy drodze powiatowej nr 4413W w m. Ostrowy.</t>
  </si>
  <si>
    <t>388 290,00</t>
  </si>
  <si>
    <t>46 370,00</t>
  </si>
  <si>
    <t>Budowa drogi powiatowej nr 1811W od skrzyżowania z drogą powiatową nr 4421W w miejscowości Zabrodzie, do skrzyżowania z drogami gminnymi w miejscowości Adelin wraz z rozbiórką i budową infrastruktury technicznej</t>
  </si>
  <si>
    <t>10 933 792,00</t>
  </si>
  <si>
    <t>Budowa drogi powiatowej nr 4407W na odcinku Porządzie - Rząśnik - granica powiatu - Etap I</t>
  </si>
  <si>
    <t>0,00</t>
  </si>
  <si>
    <t>Budowa drogi powiatowej nr 4408W na odcinku Długosiodło - Przetycz Włościańska</t>
  </si>
  <si>
    <t xml:space="preserve">Budowa drogi powiatowej nr 4419W - Ślubów </t>
  </si>
  <si>
    <t>Budowa drogi powiatowej nr 4421W od węzła "Mostówka" na DK S-8 do działki nr.ew.10/1 położonej w miejscowości Mostówka</t>
  </si>
  <si>
    <t>Dokumentacja projektowa rozbudowy odcinka drogi powiatowej nr 4419W w rejonie przepustu na rz. Ruda w m. Drogoszewo</t>
  </si>
  <si>
    <t>65 000,00</t>
  </si>
  <si>
    <t>460 000,00</t>
  </si>
  <si>
    <t>Rozbudowa drogi powiatowej Nr 4403W na odcinku w miejscowości Nowy Brańszczyk do granicy pasa drogowego drogi krajowej nr S8.</t>
  </si>
  <si>
    <t>Rozbudowa drogi powiatowej nr 4410W na odcinku od drogi krajowej nr 62 do drogi powiatowej nr 4414W w miejscowości Somianka - Parcele, gmina Somianka</t>
  </si>
  <si>
    <t>5 525 644,00</t>
  </si>
  <si>
    <t>Rozbudowa drogi powiatowej nr 4415W na odcinku Leszczydół Stary - Leszczydół Działki - Leszczydół Podwielątki - Wielątki</t>
  </si>
  <si>
    <t>69 500,00</t>
  </si>
  <si>
    <t>Rozbudowa drogi powiatowej nr 4418W na odcinku Rybno-Gulczewo</t>
  </si>
  <si>
    <t>10 667 124,78</t>
  </si>
  <si>
    <t>5 000,00</t>
  </si>
  <si>
    <t xml:space="preserve">Wykup gruntów </t>
  </si>
  <si>
    <t>5 795,00</t>
  </si>
  <si>
    <t>549 077,27</t>
  </si>
  <si>
    <t>534 877,27</t>
  </si>
  <si>
    <t>250 000,00</t>
  </si>
  <si>
    <t>220 000,00</t>
  </si>
  <si>
    <t>Wykonanie zadań z zakresu dostępności dla osób ze szczególnymi potrzebami w Starostwie Powiatowym w Wyszkowie</t>
  </si>
  <si>
    <t>6057</t>
  </si>
  <si>
    <t>110 155,50</t>
  </si>
  <si>
    <t>6059</t>
  </si>
  <si>
    <t>53 221,77</t>
  </si>
  <si>
    <t>100 000,00</t>
  </si>
  <si>
    <t>Zakup samochodu dostawczego dla RUIK</t>
  </si>
  <si>
    <t>6067</t>
  </si>
  <si>
    <t>21 499,17</t>
  </si>
  <si>
    <t xml:space="preserve"> "Cyfrowy powiat" - zakup serwera DELL</t>
  </si>
  <si>
    <t>6690</t>
  </si>
  <si>
    <t>Zwroty niewykorzystanych dotacji oraz płatności, dotyczące wydatków majątkowych</t>
  </si>
  <si>
    <t>0,83</t>
  </si>
  <si>
    <t>75075</t>
  </si>
  <si>
    <t>Promocja jednostek samorządu terytorialnego</t>
  </si>
  <si>
    <t>14 200,00</t>
  </si>
  <si>
    <t>Opracowanie i wydanie gry turystycznej w formie tradycyjnej i elektronicznej wraz z prawami autorskimi</t>
  </si>
  <si>
    <t>8 177,40</t>
  </si>
  <si>
    <t>205 450,00</t>
  </si>
  <si>
    <t>120 000,00</t>
  </si>
  <si>
    <t>Budowa boiska do piłki plażowej przy Zespole Szkół Nr 1 im. Marii Skłodowskiej-Curie w Wyszkowie</t>
  </si>
  <si>
    <t>85 450,00</t>
  </si>
  <si>
    <t>"Klasa pod chmurką"</t>
  </si>
  <si>
    <t>67 000,00</t>
  </si>
  <si>
    <t>Budowa windy i pochylni dla osób z niepełnosprawnościami w budynku główny I Liceum Ogólnokształcącego im. C. K. Norwida w Wyszkowie</t>
  </si>
  <si>
    <t>18 450,00</t>
  </si>
  <si>
    <t>2 787 288,00</t>
  </si>
  <si>
    <t>2 343 936,00</t>
  </si>
  <si>
    <t>394 980,00</t>
  </si>
  <si>
    <t>10 359 081,00</t>
  </si>
  <si>
    <t>4 727 331,00</t>
  </si>
  <si>
    <t>4 597 331,00</t>
  </si>
  <si>
    <t>Utworzenie strzelnicy pneumatycznej typu zamkniętego w nowo wybudowanej hali sportowej przy CEZiU "Kopernik" w Wyszkowie</t>
  </si>
  <si>
    <t>130 000,00</t>
  </si>
  <si>
    <t>43 637 209,48</t>
  </si>
  <si>
    <t>Dotacja dla SPZZOZ w Wyszkowie na finansowanie lub dofinansowanie kosztów realizacji inwestycji i zakupów inwestycyjnych: 1. zadanie "Likwidacja barier architektonicznych w SPZZOZ w Wyszkowie poprzez budowę dwuprzystankowej platformy do transportu osób niepełnosprawnych ruchowo do Poradni Leczenia Uzależnień" - 243 352,00 zł;  2. zadanie "Zakup sprzętu i aparatury medycznej do SPZZOZ w Wyszkowie" - 200 000,00 zł.</t>
  </si>
  <si>
    <t>Dotacja dla SPZZOZ w Wyszkowie na finansowanie lub dofinansowanie kosztów realizacji inwestycji i zakupów inwestycyjnych ze środków RFIL - zadanie "Przebudowa i dostosowanie do wymogów Centralnej Sterylizatorni wraz z wyposażeniem w SPZZOZ w Wyszkowie"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</si>
</sst>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3" fontId="2" fillId="0" borderId="6" xfId="0" applyNumberFormat="1" applyFont="1" applyBorder="1" applyAlignment="1">
      <alignment vertical="center"/>
    </xf>
    <xf numFmtId="43" fontId="1" fillId="0" borderId="6" xfId="0" applyNumberFormat="1" applyFont="1" applyBorder="1" applyAlignment="1">
      <alignment vertical="center"/>
    </xf>
    <xf numFmtId="9" fontId="2" fillId="2" borderId="6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vertical="center"/>
    </xf>
    <xf numFmtId="9" fontId="1" fillId="0" borderId="6" xfId="0" applyNumberFormat="1" applyFont="1" applyBorder="1" applyAlignment="1">
      <alignment vertical="center"/>
    </xf>
    <xf numFmtId="43" fontId="2" fillId="0" borderId="17" xfId="0" applyNumberFormat="1" applyFont="1" applyBorder="1" applyAlignment="1">
      <alignment vertical="center"/>
    </xf>
    <xf numFmtId="9" fontId="1" fillId="0" borderId="17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9" fontId="1" fillId="0" borderId="18" xfId="0" applyNumberFormat="1" applyFont="1" applyBorder="1" applyAlignment="1">
      <alignment vertical="center"/>
    </xf>
    <xf numFmtId="43" fontId="1" fillId="0" borderId="17" xfId="0" applyNumberFormat="1" applyFont="1" applyBorder="1" applyAlignment="1">
      <alignment vertical="center"/>
    </xf>
    <xf numFmtId="43" fontId="1" fillId="0" borderId="18" xfId="0" applyNumberFormat="1" applyFont="1" applyBorder="1" applyAlignment="1">
      <alignment vertical="center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3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3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3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43" fontId="2" fillId="3" borderId="18" xfId="0" applyNumberFormat="1" applyFont="1" applyFill="1" applyBorder="1" applyAlignment="1" applyProtection="1">
      <alignment horizontal="right" vertical="center" wrapText="1"/>
      <protection locked="0"/>
    </xf>
    <xf numFmtId="4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6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4"/>
  <sheetViews>
    <sheetView tabSelected="1" workbookViewId="0">
      <selection activeCell="K85" sqref="K85"/>
    </sheetView>
  </sheetViews>
  <sheetFormatPr defaultRowHeight="11.25" x14ac:dyDescent="0.2"/>
  <cols>
    <col min="1" max="1" width="3.42578125" style="7" bestFit="1" customWidth="1"/>
    <col min="2" max="2" width="6.140625" style="7" bestFit="1" customWidth="1"/>
    <col min="3" max="3" width="4.42578125" style="7" bestFit="1" customWidth="1"/>
    <col min="4" max="4" width="28.42578125" style="10" customWidth="1"/>
    <col min="5" max="5" width="12.28515625" style="11" customWidth="1"/>
    <col min="6" max="6" width="13.140625" style="14" customWidth="1"/>
    <col min="7" max="7" width="13.85546875" style="11" customWidth="1"/>
    <col min="8" max="8" width="5.28515625" style="24" customWidth="1"/>
    <col min="9" max="9" width="1.140625" style="7" customWidth="1"/>
    <col min="10" max="16384" width="9.140625" style="7"/>
  </cols>
  <sheetData>
    <row r="3" spans="1:8" x14ac:dyDescent="0.2">
      <c r="A3" s="1"/>
      <c r="B3" s="2"/>
      <c r="C3" s="2"/>
      <c r="D3" s="9"/>
      <c r="E3" s="16"/>
      <c r="F3" s="1"/>
      <c r="G3" s="1" t="s">
        <v>9</v>
      </c>
    </row>
    <row r="4" spans="1:8" x14ac:dyDescent="0.2">
      <c r="A4" s="1"/>
      <c r="B4" s="2"/>
      <c r="C4" s="2"/>
      <c r="D4" s="9"/>
      <c r="E4" s="17"/>
    </row>
    <row r="5" spans="1:8" ht="22.5" customHeight="1" x14ac:dyDescent="0.2">
      <c r="A5" s="58" t="s">
        <v>73</v>
      </c>
      <c r="B5" s="58"/>
      <c r="C5" s="58"/>
      <c r="D5" s="58"/>
      <c r="E5" s="58"/>
      <c r="F5" s="58"/>
      <c r="G5" s="58"/>
      <c r="H5" s="58"/>
    </row>
    <row r="6" spans="1:8" ht="6.75" customHeight="1" x14ac:dyDescent="0.2">
      <c r="A6" s="3"/>
      <c r="B6" s="4"/>
      <c r="C6" s="4"/>
      <c r="D6" s="3"/>
      <c r="E6" s="18"/>
    </row>
    <row r="7" spans="1:8" s="8" customFormat="1" ht="24" customHeight="1" x14ac:dyDescent="0.2">
      <c r="A7" s="5" t="s">
        <v>0</v>
      </c>
      <c r="B7" s="6" t="s">
        <v>8</v>
      </c>
      <c r="C7" s="6" t="s">
        <v>1</v>
      </c>
      <c r="D7" s="47" t="s">
        <v>2</v>
      </c>
      <c r="E7" s="48"/>
      <c r="F7" s="19" t="s">
        <v>3</v>
      </c>
      <c r="G7" s="20" t="s">
        <v>4</v>
      </c>
      <c r="H7" s="23" t="s">
        <v>5</v>
      </c>
    </row>
    <row r="8" spans="1:8" s="15" customFormat="1" ht="22.5" customHeight="1" x14ac:dyDescent="0.2">
      <c r="A8" s="32" t="s">
        <v>20</v>
      </c>
      <c r="B8" s="32"/>
      <c r="C8" s="32"/>
      <c r="D8" s="51" t="s">
        <v>21</v>
      </c>
      <c r="E8" s="52"/>
      <c r="F8" s="33" t="s">
        <v>74</v>
      </c>
      <c r="G8" s="21">
        <f>SUM(G9)</f>
        <v>22597603.989999998</v>
      </c>
      <c r="H8" s="25">
        <f t="shared" ref="H8:H10" si="0">SUM(G8/F8)</f>
        <v>0.77066113934091518</v>
      </c>
    </row>
    <row r="9" spans="1:8" s="14" customFormat="1" ht="16.5" customHeight="1" x14ac:dyDescent="0.2">
      <c r="A9" s="34"/>
      <c r="B9" s="35" t="s">
        <v>22</v>
      </c>
      <c r="C9" s="35"/>
      <c r="D9" s="53" t="s">
        <v>23</v>
      </c>
      <c r="E9" s="50"/>
      <c r="F9" s="36" t="s">
        <v>74</v>
      </c>
      <c r="G9" s="22">
        <f>SUM(+G10+G26)</f>
        <v>22597603.989999998</v>
      </c>
      <c r="H9" s="25">
        <f t="shared" si="0"/>
        <v>0.77066113934091518</v>
      </c>
    </row>
    <row r="10" spans="1:8" s="14" customFormat="1" ht="16.5" customHeight="1" x14ac:dyDescent="0.2">
      <c r="A10" s="34"/>
      <c r="B10" s="34"/>
      <c r="C10" s="37" t="s">
        <v>6</v>
      </c>
      <c r="D10" s="53" t="s">
        <v>24</v>
      </c>
      <c r="E10" s="50"/>
      <c r="F10" s="36" t="s">
        <v>75</v>
      </c>
      <c r="G10" s="22">
        <f>SUM(G11:G25)</f>
        <v>11930479.209999999</v>
      </c>
      <c r="H10" s="25">
        <f t="shared" si="0"/>
        <v>0.63952443114706592</v>
      </c>
    </row>
    <row r="11" spans="1:8" s="14" customFormat="1" ht="24" customHeight="1" x14ac:dyDescent="0.2">
      <c r="A11" s="34"/>
      <c r="B11" s="38"/>
      <c r="C11" s="39"/>
      <c r="D11" s="49" t="s">
        <v>11</v>
      </c>
      <c r="E11" s="50"/>
      <c r="F11" s="36" t="s">
        <v>76</v>
      </c>
      <c r="G11" s="22">
        <v>932916.92</v>
      </c>
      <c r="H11" s="25">
        <f>SUM(G11/F11)</f>
        <v>0.83322933711114278</v>
      </c>
    </row>
    <row r="12" spans="1:8" s="14" customFormat="1" ht="24" customHeight="1" x14ac:dyDescent="0.2">
      <c r="A12" s="34"/>
      <c r="B12" s="38"/>
      <c r="C12" s="40"/>
      <c r="D12" s="49" t="s">
        <v>77</v>
      </c>
      <c r="E12" s="50"/>
      <c r="F12" s="36" t="s">
        <v>78</v>
      </c>
      <c r="G12" s="22">
        <v>5658</v>
      </c>
      <c r="H12" s="25">
        <f t="shared" ref="H12:H75" si="1">SUM(G12/F12)</f>
        <v>0.47149999999999997</v>
      </c>
    </row>
    <row r="13" spans="1:8" s="14" customFormat="1" ht="24" customHeight="1" x14ac:dyDescent="0.2">
      <c r="A13" s="34"/>
      <c r="B13" s="38"/>
      <c r="C13" s="40"/>
      <c r="D13" s="49" t="s">
        <v>79</v>
      </c>
      <c r="E13" s="50"/>
      <c r="F13" s="36" t="s">
        <v>80</v>
      </c>
      <c r="G13" s="22">
        <v>361527.26</v>
      </c>
      <c r="H13" s="25">
        <f t="shared" si="1"/>
        <v>0.93107538180226124</v>
      </c>
    </row>
    <row r="14" spans="1:8" s="14" customFormat="1" ht="16.5" customHeight="1" x14ac:dyDescent="0.2">
      <c r="A14" s="34"/>
      <c r="B14" s="38"/>
      <c r="C14" s="40"/>
      <c r="D14" s="49" t="s">
        <v>12</v>
      </c>
      <c r="E14" s="50"/>
      <c r="F14" s="36" t="s">
        <v>81</v>
      </c>
      <c r="G14" s="22">
        <v>0</v>
      </c>
      <c r="H14" s="25">
        <f t="shared" si="1"/>
        <v>0</v>
      </c>
    </row>
    <row r="15" spans="1:8" s="14" customFormat="1" ht="56.25" customHeight="1" x14ac:dyDescent="0.2">
      <c r="A15" s="34"/>
      <c r="B15" s="38"/>
      <c r="C15" s="40"/>
      <c r="D15" s="49" t="s">
        <v>82</v>
      </c>
      <c r="E15" s="50"/>
      <c r="F15" s="36" t="s">
        <v>83</v>
      </c>
      <c r="G15" s="22">
        <v>4805055.76</v>
      </c>
      <c r="H15" s="25">
        <f t="shared" si="1"/>
        <v>0.43946837108296916</v>
      </c>
    </row>
    <row r="16" spans="1:8" s="14" customFormat="1" ht="24" customHeight="1" x14ac:dyDescent="0.2">
      <c r="A16" s="34"/>
      <c r="B16" s="38"/>
      <c r="C16" s="40"/>
      <c r="D16" s="54" t="s">
        <v>84</v>
      </c>
      <c r="E16" s="55"/>
      <c r="F16" s="36" t="s">
        <v>85</v>
      </c>
      <c r="G16" s="22">
        <v>0</v>
      </c>
      <c r="H16" s="25"/>
    </row>
    <row r="17" spans="1:8" s="14" customFormat="1" ht="24" customHeight="1" x14ac:dyDescent="0.2">
      <c r="A17" s="34"/>
      <c r="B17" s="38"/>
      <c r="C17" s="40"/>
      <c r="D17" s="54" t="s">
        <v>86</v>
      </c>
      <c r="E17" s="55"/>
      <c r="F17" s="36" t="s">
        <v>85</v>
      </c>
      <c r="G17" s="22">
        <v>0</v>
      </c>
      <c r="H17" s="25"/>
    </row>
    <row r="18" spans="1:8" s="14" customFormat="1" ht="16.5" customHeight="1" x14ac:dyDescent="0.2">
      <c r="A18" s="34"/>
      <c r="B18" s="38"/>
      <c r="C18" s="40"/>
      <c r="D18" s="49" t="s">
        <v>87</v>
      </c>
      <c r="E18" s="50"/>
      <c r="F18" s="36" t="s">
        <v>25</v>
      </c>
      <c r="G18" s="22">
        <v>0</v>
      </c>
      <c r="H18" s="25">
        <f t="shared" si="1"/>
        <v>0</v>
      </c>
    </row>
    <row r="19" spans="1:8" s="14" customFormat="1" ht="36.75" customHeight="1" x14ac:dyDescent="0.2">
      <c r="A19" s="34"/>
      <c r="B19" s="38"/>
      <c r="C19" s="40"/>
      <c r="D19" s="54" t="s">
        <v>88</v>
      </c>
      <c r="E19" s="55"/>
      <c r="F19" s="36" t="s">
        <v>85</v>
      </c>
      <c r="G19" s="22">
        <v>0</v>
      </c>
      <c r="H19" s="25"/>
    </row>
    <row r="20" spans="1:8" s="14" customFormat="1" ht="36.75" customHeight="1" x14ac:dyDescent="0.2">
      <c r="A20" s="34"/>
      <c r="B20" s="38"/>
      <c r="C20" s="40"/>
      <c r="D20" s="49" t="s">
        <v>89</v>
      </c>
      <c r="E20" s="50"/>
      <c r="F20" s="36" t="s">
        <v>90</v>
      </c>
      <c r="G20" s="22">
        <v>65000</v>
      </c>
      <c r="H20" s="25">
        <f t="shared" si="1"/>
        <v>1</v>
      </c>
    </row>
    <row r="21" spans="1:8" s="14" customFormat="1" ht="24" customHeight="1" x14ac:dyDescent="0.2">
      <c r="A21" s="34"/>
      <c r="B21" s="38"/>
      <c r="C21" s="40"/>
      <c r="D21" s="49" t="s">
        <v>13</v>
      </c>
      <c r="E21" s="50"/>
      <c r="F21" s="36" t="s">
        <v>91</v>
      </c>
      <c r="G21" s="22">
        <v>451507.51</v>
      </c>
      <c r="H21" s="25">
        <f t="shared" si="1"/>
        <v>0.98153806521739129</v>
      </c>
    </row>
    <row r="22" spans="1:8" s="14" customFormat="1" ht="36" customHeight="1" x14ac:dyDescent="0.2">
      <c r="A22" s="34"/>
      <c r="B22" s="38"/>
      <c r="C22" s="40"/>
      <c r="D22" s="49" t="s">
        <v>92</v>
      </c>
      <c r="E22" s="50"/>
      <c r="F22" s="36" t="s">
        <v>85</v>
      </c>
      <c r="G22" s="22">
        <v>0</v>
      </c>
      <c r="H22" s="25"/>
    </row>
    <row r="23" spans="1:8" s="14" customFormat="1" ht="35.25" customHeight="1" x14ac:dyDescent="0.2">
      <c r="A23" s="34"/>
      <c r="B23" s="38"/>
      <c r="C23" s="40"/>
      <c r="D23" s="49" t="s">
        <v>93</v>
      </c>
      <c r="E23" s="50"/>
      <c r="F23" s="36" t="s">
        <v>94</v>
      </c>
      <c r="G23" s="22">
        <v>5239916.76</v>
      </c>
      <c r="H23" s="25">
        <f t="shared" si="1"/>
        <v>0.94829068973679809</v>
      </c>
    </row>
    <row r="24" spans="1:8" s="14" customFormat="1" ht="35.25" customHeight="1" x14ac:dyDescent="0.2">
      <c r="A24" s="34"/>
      <c r="B24" s="38"/>
      <c r="C24" s="40"/>
      <c r="D24" s="49" t="s">
        <v>95</v>
      </c>
      <c r="E24" s="50"/>
      <c r="F24" s="36" t="s">
        <v>96</v>
      </c>
      <c r="G24" s="22">
        <v>68897</v>
      </c>
      <c r="H24" s="25">
        <f t="shared" si="1"/>
        <v>0.99132374100719423</v>
      </c>
    </row>
    <row r="25" spans="1:8" s="14" customFormat="1" ht="24" customHeight="1" x14ac:dyDescent="0.2">
      <c r="A25" s="34"/>
      <c r="B25" s="38"/>
      <c r="C25" s="41"/>
      <c r="D25" s="49" t="s">
        <v>97</v>
      </c>
      <c r="E25" s="50"/>
      <c r="F25" s="36" t="s">
        <v>85</v>
      </c>
      <c r="G25" s="22">
        <v>0</v>
      </c>
      <c r="H25" s="25"/>
    </row>
    <row r="26" spans="1:8" s="14" customFormat="1" ht="36" customHeight="1" x14ac:dyDescent="0.2">
      <c r="A26" s="34"/>
      <c r="B26" s="34"/>
      <c r="C26" s="42" t="s">
        <v>69</v>
      </c>
      <c r="D26" s="53" t="s">
        <v>70</v>
      </c>
      <c r="E26" s="50"/>
      <c r="F26" s="36" t="s">
        <v>98</v>
      </c>
      <c r="G26" s="22">
        <f>SUM(G27)</f>
        <v>10667124.779999999</v>
      </c>
      <c r="H26" s="25">
        <f t="shared" si="1"/>
        <v>1</v>
      </c>
    </row>
    <row r="27" spans="1:8" s="14" customFormat="1" ht="24" customHeight="1" x14ac:dyDescent="0.2">
      <c r="A27" s="34"/>
      <c r="B27" s="34"/>
      <c r="C27" s="34"/>
      <c r="D27" s="53" t="s">
        <v>11</v>
      </c>
      <c r="E27" s="50"/>
      <c r="F27" s="36" t="s">
        <v>98</v>
      </c>
      <c r="G27" s="22">
        <v>10667124.779999999</v>
      </c>
      <c r="H27" s="25">
        <f t="shared" si="1"/>
        <v>1</v>
      </c>
    </row>
    <row r="28" spans="1:8" s="14" customFormat="1" ht="22.5" customHeight="1" x14ac:dyDescent="0.2">
      <c r="A28" s="32" t="s">
        <v>27</v>
      </c>
      <c r="B28" s="32"/>
      <c r="C28" s="32"/>
      <c r="D28" s="51" t="s">
        <v>28</v>
      </c>
      <c r="E28" s="52"/>
      <c r="F28" s="33" t="s">
        <v>99</v>
      </c>
      <c r="G28" s="21">
        <f t="shared" ref="G28:G29" si="2">SUM(G29)</f>
        <v>0</v>
      </c>
      <c r="H28" s="25">
        <f t="shared" si="1"/>
        <v>0</v>
      </c>
    </row>
    <row r="29" spans="1:8" s="14" customFormat="1" ht="16.5" customHeight="1" x14ac:dyDescent="0.2">
      <c r="A29" s="34"/>
      <c r="B29" s="35" t="s">
        <v>29</v>
      </c>
      <c r="C29" s="35"/>
      <c r="D29" s="53" t="s">
        <v>30</v>
      </c>
      <c r="E29" s="50"/>
      <c r="F29" s="36" t="s">
        <v>99</v>
      </c>
      <c r="G29" s="22">
        <f t="shared" si="2"/>
        <v>0</v>
      </c>
      <c r="H29" s="25">
        <f t="shared" si="1"/>
        <v>0</v>
      </c>
    </row>
    <row r="30" spans="1:8" s="14" customFormat="1" ht="16.5" customHeight="1" x14ac:dyDescent="0.2">
      <c r="A30" s="34"/>
      <c r="B30" s="34"/>
      <c r="C30" s="35" t="s">
        <v>7</v>
      </c>
      <c r="D30" s="53" t="s">
        <v>31</v>
      </c>
      <c r="E30" s="50"/>
      <c r="F30" s="36" t="s">
        <v>99</v>
      </c>
      <c r="G30" s="22">
        <f>SUM(G31)</f>
        <v>0</v>
      </c>
      <c r="H30" s="25">
        <f t="shared" si="1"/>
        <v>0</v>
      </c>
    </row>
    <row r="31" spans="1:8" s="15" customFormat="1" ht="16.5" customHeight="1" x14ac:dyDescent="0.2">
      <c r="A31" s="42"/>
      <c r="B31" s="42"/>
      <c r="C31" s="42"/>
      <c r="D31" s="53" t="s">
        <v>100</v>
      </c>
      <c r="E31" s="50"/>
      <c r="F31" s="43" t="s">
        <v>99</v>
      </c>
      <c r="G31" s="26">
        <v>0</v>
      </c>
      <c r="H31" s="27">
        <f t="shared" si="1"/>
        <v>0</v>
      </c>
    </row>
    <row r="32" spans="1:8" s="14" customFormat="1" ht="22.5" customHeight="1" x14ac:dyDescent="0.2">
      <c r="A32" s="32" t="s">
        <v>32</v>
      </c>
      <c r="B32" s="32"/>
      <c r="C32" s="32"/>
      <c r="D32" s="51" t="s">
        <v>33</v>
      </c>
      <c r="E32" s="52"/>
      <c r="F32" s="44" t="s">
        <v>101</v>
      </c>
      <c r="G32" s="28">
        <f>SUM(G33)</f>
        <v>5794.97</v>
      </c>
      <c r="H32" s="29">
        <f t="shared" si="1"/>
        <v>0.99999482312338228</v>
      </c>
    </row>
    <row r="33" spans="1:8" s="14" customFormat="1" ht="16.5" customHeight="1" x14ac:dyDescent="0.2">
      <c r="A33" s="34"/>
      <c r="B33" s="35" t="s">
        <v>34</v>
      </c>
      <c r="C33" s="35"/>
      <c r="D33" s="53" t="s">
        <v>35</v>
      </c>
      <c r="E33" s="50"/>
      <c r="F33" s="36" t="s">
        <v>101</v>
      </c>
      <c r="G33" s="22">
        <f>SUM(G34)</f>
        <v>5794.97</v>
      </c>
      <c r="H33" s="25">
        <f t="shared" si="1"/>
        <v>0.99999482312338228</v>
      </c>
    </row>
    <row r="34" spans="1:8" s="14" customFormat="1" ht="48.75" customHeight="1" x14ac:dyDescent="0.2">
      <c r="A34" s="34"/>
      <c r="B34" s="34"/>
      <c r="C34" s="35" t="s">
        <v>17</v>
      </c>
      <c r="D34" s="53" t="s">
        <v>36</v>
      </c>
      <c r="E34" s="50"/>
      <c r="F34" s="36" t="s">
        <v>101</v>
      </c>
      <c r="G34" s="22">
        <f>SUM(G35)</f>
        <v>5794.97</v>
      </c>
      <c r="H34" s="25">
        <f t="shared" si="1"/>
        <v>0.99999482312338228</v>
      </c>
    </row>
    <row r="35" spans="1:8" s="15" customFormat="1" ht="35.25" customHeight="1" x14ac:dyDescent="0.2">
      <c r="A35" s="34"/>
      <c r="B35" s="34"/>
      <c r="C35" s="34"/>
      <c r="D35" s="53" t="s">
        <v>14</v>
      </c>
      <c r="E35" s="50"/>
      <c r="F35" s="36" t="s">
        <v>101</v>
      </c>
      <c r="G35" s="21">
        <v>5794.97</v>
      </c>
      <c r="H35" s="25">
        <f t="shared" si="1"/>
        <v>0.99999482312338228</v>
      </c>
    </row>
    <row r="36" spans="1:8" s="14" customFormat="1" ht="22.5" customHeight="1" x14ac:dyDescent="0.2">
      <c r="A36" s="32" t="s">
        <v>37</v>
      </c>
      <c r="B36" s="32"/>
      <c r="C36" s="32"/>
      <c r="D36" s="51" t="s">
        <v>38</v>
      </c>
      <c r="E36" s="52"/>
      <c r="F36" s="33" t="s">
        <v>102</v>
      </c>
      <c r="G36" s="21">
        <f>SUM(G37+G52)</f>
        <v>500487.42000000004</v>
      </c>
      <c r="H36" s="25">
        <f t="shared" si="1"/>
        <v>0.91150635319506124</v>
      </c>
    </row>
    <row r="37" spans="1:8" s="14" customFormat="1" ht="16.5" customHeight="1" x14ac:dyDescent="0.2">
      <c r="A37" s="34"/>
      <c r="B37" s="35" t="s">
        <v>39</v>
      </c>
      <c r="C37" s="35"/>
      <c r="D37" s="53" t="s">
        <v>40</v>
      </c>
      <c r="E37" s="50"/>
      <c r="F37" s="36" t="s">
        <v>103</v>
      </c>
      <c r="G37" s="22">
        <f>SUM(G38+G42+G44+G46+G48+G50)</f>
        <v>486287.42000000004</v>
      </c>
      <c r="H37" s="25">
        <f t="shared" si="1"/>
        <v>0.90915701091579382</v>
      </c>
    </row>
    <row r="38" spans="1:8" s="14" customFormat="1" ht="16.5" customHeight="1" x14ac:dyDescent="0.2">
      <c r="A38" s="34"/>
      <c r="B38" s="34"/>
      <c r="C38" s="35" t="s">
        <v>6</v>
      </c>
      <c r="D38" s="53" t="s">
        <v>24</v>
      </c>
      <c r="E38" s="50"/>
      <c r="F38" s="36" t="s">
        <v>104</v>
      </c>
      <c r="G38" s="22">
        <f>SUM(G39:G41)</f>
        <v>208998.65</v>
      </c>
      <c r="H38" s="25">
        <f t="shared" si="1"/>
        <v>0.83599460000000003</v>
      </c>
    </row>
    <row r="39" spans="1:8" s="15" customFormat="1" ht="24.75" customHeight="1" x14ac:dyDescent="0.2">
      <c r="A39" s="34"/>
      <c r="B39" s="34"/>
      <c r="C39" s="34"/>
      <c r="D39" s="53" t="s">
        <v>15</v>
      </c>
      <c r="E39" s="50"/>
      <c r="F39" s="36" t="s">
        <v>26</v>
      </c>
      <c r="G39" s="22">
        <v>14662.53</v>
      </c>
      <c r="H39" s="25">
        <f t="shared" si="1"/>
        <v>0.73312650000000001</v>
      </c>
    </row>
    <row r="40" spans="1:8" s="14" customFormat="1" ht="36.75" customHeight="1" x14ac:dyDescent="0.2">
      <c r="A40" s="34"/>
      <c r="B40" s="34"/>
      <c r="C40" s="34"/>
      <c r="D40" s="53" t="s">
        <v>41</v>
      </c>
      <c r="E40" s="50"/>
      <c r="F40" s="36" t="s">
        <v>105</v>
      </c>
      <c r="G40" s="22">
        <v>187093.88</v>
      </c>
      <c r="H40" s="25">
        <f t="shared" si="1"/>
        <v>0.85042672727272728</v>
      </c>
    </row>
    <row r="41" spans="1:8" s="14" customFormat="1" ht="35.25" customHeight="1" x14ac:dyDescent="0.2">
      <c r="A41" s="34"/>
      <c r="B41" s="34"/>
      <c r="C41" s="34"/>
      <c r="D41" s="53" t="s">
        <v>106</v>
      </c>
      <c r="E41" s="50"/>
      <c r="F41" s="36" t="s">
        <v>46</v>
      </c>
      <c r="G41" s="22">
        <v>7242.24</v>
      </c>
      <c r="H41" s="25">
        <f t="shared" si="1"/>
        <v>0.72422399999999998</v>
      </c>
    </row>
    <row r="42" spans="1:8" s="14" customFormat="1" ht="16.5" customHeight="1" x14ac:dyDescent="0.2">
      <c r="A42" s="34"/>
      <c r="B42" s="34"/>
      <c r="C42" s="35" t="s">
        <v>107</v>
      </c>
      <c r="D42" s="53" t="s">
        <v>24</v>
      </c>
      <c r="E42" s="50"/>
      <c r="F42" s="36" t="s">
        <v>108</v>
      </c>
      <c r="G42" s="22">
        <f>SUM(G43)</f>
        <v>110155.5</v>
      </c>
      <c r="H42" s="25">
        <f t="shared" si="1"/>
        <v>1</v>
      </c>
    </row>
    <row r="43" spans="1:8" s="15" customFormat="1" ht="34.5" customHeight="1" x14ac:dyDescent="0.2">
      <c r="A43" s="34"/>
      <c r="B43" s="34"/>
      <c r="C43" s="34"/>
      <c r="D43" s="53" t="s">
        <v>106</v>
      </c>
      <c r="E43" s="50"/>
      <c r="F43" s="36" t="s">
        <v>108</v>
      </c>
      <c r="G43" s="22">
        <v>110155.5</v>
      </c>
      <c r="H43" s="25">
        <f t="shared" si="1"/>
        <v>1</v>
      </c>
    </row>
    <row r="44" spans="1:8" s="14" customFormat="1" ht="16.5" customHeight="1" x14ac:dyDescent="0.2">
      <c r="A44" s="34"/>
      <c r="B44" s="34"/>
      <c r="C44" s="35" t="s">
        <v>109</v>
      </c>
      <c r="D44" s="53" t="s">
        <v>24</v>
      </c>
      <c r="E44" s="50"/>
      <c r="F44" s="36" t="s">
        <v>110</v>
      </c>
      <c r="G44" s="22">
        <f>SUM(G45)</f>
        <v>53221.77</v>
      </c>
      <c r="H44" s="25">
        <f t="shared" si="1"/>
        <v>1</v>
      </c>
    </row>
    <row r="45" spans="1:8" s="14" customFormat="1" ht="34.5" customHeight="1" x14ac:dyDescent="0.2">
      <c r="A45" s="34"/>
      <c r="B45" s="34"/>
      <c r="C45" s="34"/>
      <c r="D45" s="53" t="s">
        <v>106</v>
      </c>
      <c r="E45" s="50"/>
      <c r="F45" s="36" t="s">
        <v>110</v>
      </c>
      <c r="G45" s="22">
        <v>53221.77</v>
      </c>
      <c r="H45" s="25">
        <f t="shared" si="1"/>
        <v>1</v>
      </c>
    </row>
    <row r="46" spans="1:8" s="12" customFormat="1" ht="16.5" customHeight="1" x14ac:dyDescent="0.2">
      <c r="A46" s="34"/>
      <c r="B46" s="34"/>
      <c r="C46" s="35" t="s">
        <v>7</v>
      </c>
      <c r="D46" s="53" t="s">
        <v>31</v>
      </c>
      <c r="E46" s="50"/>
      <c r="F46" s="36" t="s">
        <v>111</v>
      </c>
      <c r="G46" s="22">
        <f>SUM(G47)</f>
        <v>92411.5</v>
      </c>
      <c r="H46" s="25">
        <f t="shared" si="1"/>
        <v>0.92411500000000002</v>
      </c>
    </row>
    <row r="47" spans="1:8" s="14" customFormat="1" ht="16.5" customHeight="1" x14ac:dyDescent="0.2">
      <c r="A47" s="34"/>
      <c r="B47" s="34"/>
      <c r="C47" s="34"/>
      <c r="D47" s="53" t="s">
        <v>112</v>
      </c>
      <c r="E47" s="50"/>
      <c r="F47" s="36" t="s">
        <v>111</v>
      </c>
      <c r="G47" s="22">
        <v>92411.5</v>
      </c>
      <c r="H47" s="25">
        <f t="shared" si="1"/>
        <v>0.92411500000000002</v>
      </c>
    </row>
    <row r="48" spans="1:8" s="14" customFormat="1" ht="16.5" customHeight="1" x14ac:dyDescent="0.2">
      <c r="A48" s="34"/>
      <c r="B48" s="34"/>
      <c r="C48" s="35" t="s">
        <v>113</v>
      </c>
      <c r="D48" s="53" t="s">
        <v>31</v>
      </c>
      <c r="E48" s="50"/>
      <c r="F48" s="36" t="s">
        <v>114</v>
      </c>
      <c r="G48" s="22">
        <f>SUM(G49)</f>
        <v>21499.17</v>
      </c>
      <c r="H48" s="25">
        <f t="shared" si="1"/>
        <v>1</v>
      </c>
    </row>
    <row r="49" spans="1:8" s="14" customFormat="1" ht="16.5" customHeight="1" x14ac:dyDescent="0.2">
      <c r="A49" s="34"/>
      <c r="B49" s="34"/>
      <c r="C49" s="34"/>
      <c r="D49" s="53" t="s">
        <v>115</v>
      </c>
      <c r="E49" s="50"/>
      <c r="F49" s="36" t="s">
        <v>114</v>
      </c>
      <c r="G49" s="22">
        <v>21499.17</v>
      </c>
      <c r="H49" s="25">
        <f t="shared" si="1"/>
        <v>1</v>
      </c>
    </row>
    <row r="50" spans="1:8" s="11" customFormat="1" ht="25.5" customHeight="1" x14ac:dyDescent="0.2">
      <c r="A50" s="34"/>
      <c r="B50" s="34"/>
      <c r="C50" s="35" t="s">
        <v>116</v>
      </c>
      <c r="D50" s="53" t="s">
        <v>117</v>
      </c>
      <c r="E50" s="50"/>
      <c r="F50" s="36" t="s">
        <v>118</v>
      </c>
      <c r="G50" s="22">
        <f>SUM(G51)</f>
        <v>0.83</v>
      </c>
      <c r="H50" s="25">
        <f t="shared" si="1"/>
        <v>1</v>
      </c>
    </row>
    <row r="51" spans="1:8" s="11" customFormat="1" ht="16.5" customHeight="1" x14ac:dyDescent="0.2">
      <c r="A51" s="34"/>
      <c r="B51" s="34"/>
      <c r="C51" s="34"/>
      <c r="D51" s="53" t="s">
        <v>115</v>
      </c>
      <c r="E51" s="50"/>
      <c r="F51" s="36" t="s">
        <v>118</v>
      </c>
      <c r="G51" s="22">
        <v>0.83</v>
      </c>
      <c r="H51" s="25">
        <f t="shared" si="1"/>
        <v>1</v>
      </c>
    </row>
    <row r="52" spans="1:8" s="11" customFormat="1" ht="16.5" customHeight="1" x14ac:dyDescent="0.2">
      <c r="A52" s="34"/>
      <c r="B52" s="35" t="s">
        <v>119</v>
      </c>
      <c r="C52" s="35"/>
      <c r="D52" s="53" t="s">
        <v>120</v>
      </c>
      <c r="E52" s="50"/>
      <c r="F52" s="36" t="s">
        <v>121</v>
      </c>
      <c r="G52" s="22">
        <f>SUM(G53)</f>
        <v>14200</v>
      </c>
      <c r="H52" s="25">
        <f t="shared" si="1"/>
        <v>1</v>
      </c>
    </row>
    <row r="53" spans="1:8" s="11" customFormat="1" ht="16.5" customHeight="1" x14ac:dyDescent="0.2">
      <c r="A53" s="34"/>
      <c r="B53" s="34"/>
      <c r="C53" s="35" t="s">
        <v>7</v>
      </c>
      <c r="D53" s="53" t="s">
        <v>31</v>
      </c>
      <c r="E53" s="50"/>
      <c r="F53" s="36" t="s">
        <v>121</v>
      </c>
      <c r="G53" s="22">
        <f>SUM(G54)</f>
        <v>14200</v>
      </c>
      <c r="H53" s="25">
        <f t="shared" si="1"/>
        <v>1</v>
      </c>
    </row>
    <row r="54" spans="1:8" s="15" customFormat="1" ht="25.5" customHeight="1" x14ac:dyDescent="0.2">
      <c r="A54" s="34"/>
      <c r="B54" s="34"/>
      <c r="C54" s="34"/>
      <c r="D54" s="53" t="s">
        <v>122</v>
      </c>
      <c r="E54" s="50"/>
      <c r="F54" s="36" t="s">
        <v>121</v>
      </c>
      <c r="G54" s="22">
        <v>14200</v>
      </c>
      <c r="H54" s="25">
        <f t="shared" si="1"/>
        <v>1</v>
      </c>
    </row>
    <row r="55" spans="1:8" s="14" customFormat="1" ht="24" customHeight="1" x14ac:dyDescent="0.2">
      <c r="A55" s="32" t="s">
        <v>42</v>
      </c>
      <c r="B55" s="32"/>
      <c r="C55" s="32"/>
      <c r="D55" s="51" t="s">
        <v>43</v>
      </c>
      <c r="E55" s="52"/>
      <c r="F55" s="33" t="s">
        <v>123</v>
      </c>
      <c r="G55" s="21">
        <f>SUM(G56)</f>
        <v>8177.4</v>
      </c>
      <c r="H55" s="25">
        <f t="shared" si="1"/>
        <v>1</v>
      </c>
    </row>
    <row r="56" spans="1:8" s="14" customFormat="1" ht="16.5" customHeight="1" x14ac:dyDescent="0.2">
      <c r="A56" s="34"/>
      <c r="B56" s="35" t="s">
        <v>44</v>
      </c>
      <c r="C56" s="35"/>
      <c r="D56" s="53" t="s">
        <v>45</v>
      </c>
      <c r="E56" s="50"/>
      <c r="F56" s="36" t="s">
        <v>123</v>
      </c>
      <c r="G56" s="22">
        <f>SUM(G57)</f>
        <v>8177.4</v>
      </c>
      <c r="H56" s="25">
        <f t="shared" si="1"/>
        <v>1</v>
      </c>
    </row>
    <row r="57" spans="1:8" s="14" customFormat="1" ht="24.75" customHeight="1" x14ac:dyDescent="0.2">
      <c r="A57" s="34"/>
      <c r="B57" s="34"/>
      <c r="C57" s="35" t="s">
        <v>18</v>
      </c>
      <c r="D57" s="53" t="s">
        <v>47</v>
      </c>
      <c r="E57" s="50"/>
      <c r="F57" s="36" t="s">
        <v>123</v>
      </c>
      <c r="G57" s="22">
        <f>SUM(G58)</f>
        <v>8177.4</v>
      </c>
      <c r="H57" s="25">
        <f t="shared" si="1"/>
        <v>1</v>
      </c>
    </row>
    <row r="58" spans="1:8" s="14" customFormat="1" ht="16.5" customHeight="1" x14ac:dyDescent="0.2">
      <c r="A58" s="34"/>
      <c r="B58" s="34"/>
      <c r="C58" s="34"/>
      <c r="D58" s="53" t="s">
        <v>48</v>
      </c>
      <c r="E58" s="50"/>
      <c r="F58" s="36" t="s">
        <v>123</v>
      </c>
      <c r="G58" s="22">
        <v>8177.4</v>
      </c>
      <c r="H58" s="25">
        <f t="shared" si="1"/>
        <v>1</v>
      </c>
    </row>
    <row r="59" spans="1:8" s="14" customFormat="1" ht="22.5" customHeight="1" x14ac:dyDescent="0.2">
      <c r="A59" s="32" t="s">
        <v>49</v>
      </c>
      <c r="B59" s="32"/>
      <c r="C59" s="32"/>
      <c r="D59" s="51" t="s">
        <v>50</v>
      </c>
      <c r="E59" s="52"/>
      <c r="F59" s="33" t="s">
        <v>124</v>
      </c>
      <c r="G59" s="21">
        <f>SUM(G60+G63)</f>
        <v>200827.7</v>
      </c>
      <c r="H59" s="25">
        <f t="shared" si="1"/>
        <v>0.97750158189340475</v>
      </c>
    </row>
    <row r="60" spans="1:8" s="14" customFormat="1" ht="16.5" customHeight="1" x14ac:dyDescent="0.2">
      <c r="A60" s="34"/>
      <c r="B60" s="35" t="s">
        <v>51</v>
      </c>
      <c r="C60" s="35"/>
      <c r="D60" s="53" t="s">
        <v>52</v>
      </c>
      <c r="E60" s="50"/>
      <c r="F60" s="36" t="s">
        <v>125</v>
      </c>
      <c r="G60" s="22">
        <f>SUM(G61)</f>
        <v>115418</v>
      </c>
      <c r="H60" s="25">
        <f t="shared" si="1"/>
        <v>0.96181666666666665</v>
      </c>
    </row>
    <row r="61" spans="1:8" s="14" customFormat="1" ht="16.5" customHeight="1" x14ac:dyDescent="0.2">
      <c r="A61" s="34"/>
      <c r="B61" s="34"/>
      <c r="C61" s="35" t="s">
        <v>6</v>
      </c>
      <c r="D61" s="53" t="s">
        <v>24</v>
      </c>
      <c r="E61" s="50"/>
      <c r="F61" s="36" t="s">
        <v>125</v>
      </c>
      <c r="G61" s="22">
        <f>SUM(G62)</f>
        <v>115418</v>
      </c>
      <c r="H61" s="25">
        <f t="shared" si="1"/>
        <v>0.96181666666666665</v>
      </c>
    </row>
    <row r="62" spans="1:8" s="14" customFormat="1" ht="24" customHeight="1" x14ac:dyDescent="0.2">
      <c r="A62" s="42"/>
      <c r="B62" s="42"/>
      <c r="C62" s="42"/>
      <c r="D62" s="53" t="s">
        <v>126</v>
      </c>
      <c r="E62" s="50"/>
      <c r="F62" s="43" t="s">
        <v>125</v>
      </c>
      <c r="G62" s="30">
        <v>115418</v>
      </c>
      <c r="H62" s="27">
        <f t="shared" si="1"/>
        <v>0.96181666666666665</v>
      </c>
    </row>
    <row r="63" spans="1:8" s="14" customFormat="1" ht="18" customHeight="1" x14ac:dyDescent="0.2">
      <c r="A63" s="37"/>
      <c r="B63" s="35" t="s">
        <v>53</v>
      </c>
      <c r="C63" s="35"/>
      <c r="D63" s="53" t="s">
        <v>54</v>
      </c>
      <c r="E63" s="50"/>
      <c r="F63" s="45" t="s">
        <v>127</v>
      </c>
      <c r="G63" s="31">
        <f>SUM(G64)</f>
        <v>85409.7</v>
      </c>
      <c r="H63" s="29">
        <f t="shared" si="1"/>
        <v>0.99952837916910475</v>
      </c>
    </row>
    <row r="64" spans="1:8" s="14" customFormat="1" ht="16.5" customHeight="1" x14ac:dyDescent="0.2">
      <c r="A64" s="34"/>
      <c r="B64" s="34"/>
      <c r="C64" s="35" t="s">
        <v>6</v>
      </c>
      <c r="D64" s="53" t="s">
        <v>24</v>
      </c>
      <c r="E64" s="50"/>
      <c r="F64" s="36" t="s">
        <v>127</v>
      </c>
      <c r="G64" s="22">
        <f>SUM(G65:G66)</f>
        <v>85409.7</v>
      </c>
      <c r="H64" s="25">
        <f t="shared" si="1"/>
        <v>0.99952837916910475</v>
      </c>
    </row>
    <row r="65" spans="1:8" s="15" customFormat="1" ht="16.5" customHeight="1" x14ac:dyDescent="0.2">
      <c r="A65" s="34"/>
      <c r="B65" s="34"/>
      <c r="C65" s="34"/>
      <c r="D65" s="53" t="s">
        <v>128</v>
      </c>
      <c r="E65" s="50"/>
      <c r="F65" s="36" t="s">
        <v>129</v>
      </c>
      <c r="G65" s="22">
        <v>66959.7</v>
      </c>
      <c r="H65" s="25">
        <f t="shared" si="1"/>
        <v>0.99939850746268655</v>
      </c>
    </row>
    <row r="66" spans="1:8" s="14" customFormat="1" ht="34.5" customHeight="1" x14ac:dyDescent="0.2">
      <c r="A66" s="34"/>
      <c r="B66" s="34"/>
      <c r="C66" s="34"/>
      <c r="D66" s="53" t="s">
        <v>130</v>
      </c>
      <c r="E66" s="50"/>
      <c r="F66" s="36" t="s">
        <v>131</v>
      </c>
      <c r="G66" s="22">
        <v>18450</v>
      </c>
      <c r="H66" s="25">
        <f t="shared" si="1"/>
        <v>1</v>
      </c>
    </row>
    <row r="67" spans="1:8" s="14" customFormat="1" ht="22.5" customHeight="1" x14ac:dyDescent="0.2">
      <c r="A67" s="32" t="s">
        <v>55</v>
      </c>
      <c r="B67" s="32"/>
      <c r="C67" s="32"/>
      <c r="D67" s="51" t="s">
        <v>56</v>
      </c>
      <c r="E67" s="52"/>
      <c r="F67" s="33" t="s">
        <v>132</v>
      </c>
      <c r="G67" s="21">
        <f>SUM(G68)</f>
        <v>2787288</v>
      </c>
      <c r="H67" s="25">
        <f t="shared" si="1"/>
        <v>1</v>
      </c>
    </row>
    <row r="68" spans="1:8" s="14" customFormat="1" ht="16.5" customHeight="1" x14ac:dyDescent="0.2">
      <c r="A68" s="34"/>
      <c r="B68" s="35" t="s">
        <v>57</v>
      </c>
      <c r="C68" s="35"/>
      <c r="D68" s="53" t="s">
        <v>58</v>
      </c>
      <c r="E68" s="50"/>
      <c r="F68" s="36" t="s">
        <v>132</v>
      </c>
      <c r="G68" s="22">
        <f>SUM(G69)</f>
        <v>2787288</v>
      </c>
      <c r="H68" s="25">
        <f t="shared" si="1"/>
        <v>1</v>
      </c>
    </row>
    <row r="69" spans="1:8" s="14" customFormat="1" ht="47.25" customHeight="1" x14ac:dyDescent="0.2">
      <c r="A69" s="34"/>
      <c r="B69" s="34"/>
      <c r="C69" s="35" t="s">
        <v>19</v>
      </c>
      <c r="D69" s="53" t="s">
        <v>59</v>
      </c>
      <c r="E69" s="50"/>
      <c r="F69" s="36" t="s">
        <v>132</v>
      </c>
      <c r="G69" s="22">
        <f>SUM(G70:G71)</f>
        <v>2787288</v>
      </c>
      <c r="H69" s="25">
        <f t="shared" si="1"/>
        <v>1</v>
      </c>
    </row>
    <row r="70" spans="1:8" s="15" customFormat="1" ht="105.75" customHeight="1" x14ac:dyDescent="0.2">
      <c r="A70" s="34"/>
      <c r="B70" s="34"/>
      <c r="C70" s="34"/>
      <c r="D70" s="53" t="s">
        <v>141</v>
      </c>
      <c r="E70" s="50"/>
      <c r="F70" s="36" t="s">
        <v>60</v>
      </c>
      <c r="G70" s="22">
        <v>443352</v>
      </c>
      <c r="H70" s="25">
        <f t="shared" si="1"/>
        <v>1</v>
      </c>
    </row>
    <row r="71" spans="1:8" s="14" customFormat="1" ht="62.25" customHeight="1" x14ac:dyDescent="0.2">
      <c r="A71" s="34"/>
      <c r="B71" s="34"/>
      <c r="C71" s="34"/>
      <c r="D71" s="53" t="s">
        <v>142</v>
      </c>
      <c r="E71" s="50"/>
      <c r="F71" s="36" t="s">
        <v>133</v>
      </c>
      <c r="G71" s="22">
        <v>2343936</v>
      </c>
      <c r="H71" s="25">
        <f t="shared" si="1"/>
        <v>1</v>
      </c>
    </row>
    <row r="72" spans="1:8" s="14" customFormat="1" ht="22.5" customHeight="1" x14ac:dyDescent="0.2">
      <c r="A72" s="32" t="s">
        <v>61</v>
      </c>
      <c r="B72" s="32"/>
      <c r="C72" s="32"/>
      <c r="D72" s="51" t="s">
        <v>62</v>
      </c>
      <c r="E72" s="52"/>
      <c r="F72" s="33" t="s">
        <v>134</v>
      </c>
      <c r="G72" s="21">
        <f>SUM(G73)</f>
        <v>394979.97</v>
      </c>
      <c r="H72" s="25">
        <f t="shared" si="1"/>
        <v>0.99999992404678706</v>
      </c>
    </row>
    <row r="73" spans="1:8" s="14" customFormat="1" ht="16.5" customHeight="1" x14ac:dyDescent="0.2">
      <c r="A73" s="34"/>
      <c r="B73" s="35" t="s">
        <v>63</v>
      </c>
      <c r="C73" s="35"/>
      <c r="D73" s="53" t="s">
        <v>64</v>
      </c>
      <c r="E73" s="50"/>
      <c r="F73" s="36" t="s">
        <v>134</v>
      </c>
      <c r="G73" s="22">
        <f>SUM(G74)</f>
        <v>394979.97</v>
      </c>
      <c r="H73" s="25">
        <f t="shared" si="1"/>
        <v>0.99999992404678706</v>
      </c>
    </row>
    <row r="74" spans="1:8" s="14" customFormat="1" ht="16.5" customHeight="1" x14ac:dyDescent="0.2">
      <c r="A74" s="34"/>
      <c r="B74" s="34"/>
      <c r="C74" s="35" t="s">
        <v>6</v>
      </c>
      <c r="D74" s="53" t="s">
        <v>24</v>
      </c>
      <c r="E74" s="50"/>
      <c r="F74" s="36" t="s">
        <v>134</v>
      </c>
      <c r="G74" s="22">
        <f>SUM(G75)</f>
        <v>394979.97</v>
      </c>
      <c r="H74" s="25">
        <f t="shared" si="1"/>
        <v>0.99999992404678706</v>
      </c>
    </row>
    <row r="75" spans="1:8" s="14" customFormat="1" ht="25.5" customHeight="1" x14ac:dyDescent="0.2">
      <c r="A75" s="34"/>
      <c r="B75" s="34"/>
      <c r="C75" s="34"/>
      <c r="D75" s="53" t="s">
        <v>16</v>
      </c>
      <c r="E75" s="50"/>
      <c r="F75" s="36" t="s">
        <v>134</v>
      </c>
      <c r="G75" s="22">
        <v>394979.97</v>
      </c>
      <c r="H75" s="25">
        <f t="shared" si="1"/>
        <v>0.99999992404678706</v>
      </c>
    </row>
    <row r="76" spans="1:8" s="14" customFormat="1" ht="22.5" customHeight="1" x14ac:dyDescent="0.2">
      <c r="A76" s="32" t="s">
        <v>65</v>
      </c>
      <c r="B76" s="32"/>
      <c r="C76" s="32"/>
      <c r="D76" s="51" t="s">
        <v>66</v>
      </c>
      <c r="E76" s="52"/>
      <c r="F76" s="33" t="s">
        <v>135</v>
      </c>
      <c r="G76" s="21">
        <f>SUM(G77)</f>
        <v>10346071.01</v>
      </c>
      <c r="H76" s="25">
        <f t="shared" ref="H76:H83" si="3">SUM(G76/F76)</f>
        <v>0.99874409805271336</v>
      </c>
    </row>
    <row r="77" spans="1:8" s="15" customFormat="1" ht="16.5" customHeight="1" x14ac:dyDescent="0.2">
      <c r="A77" s="34"/>
      <c r="B77" s="35" t="s">
        <v>67</v>
      </c>
      <c r="C77" s="35"/>
      <c r="D77" s="53" t="s">
        <v>68</v>
      </c>
      <c r="E77" s="50"/>
      <c r="F77" s="36" t="s">
        <v>135</v>
      </c>
      <c r="G77" s="22">
        <f>SUM(G78+G81)</f>
        <v>10346071.01</v>
      </c>
      <c r="H77" s="25">
        <f t="shared" si="3"/>
        <v>0.99874409805271336</v>
      </c>
    </row>
    <row r="78" spans="1:8" s="14" customFormat="1" ht="16.5" customHeight="1" x14ac:dyDescent="0.2">
      <c r="A78" s="34"/>
      <c r="B78" s="34"/>
      <c r="C78" s="35" t="s">
        <v>6</v>
      </c>
      <c r="D78" s="53" t="s">
        <v>24</v>
      </c>
      <c r="E78" s="50"/>
      <c r="F78" s="36" t="s">
        <v>136</v>
      </c>
      <c r="G78" s="22">
        <f>SUM(G79:G80)</f>
        <v>4714321.01</v>
      </c>
      <c r="H78" s="25">
        <f t="shared" si="3"/>
        <v>0.99724792065543955</v>
      </c>
    </row>
    <row r="79" spans="1:8" s="14" customFormat="1" ht="25.5" customHeight="1" x14ac:dyDescent="0.2">
      <c r="A79" s="34"/>
      <c r="B79" s="34"/>
      <c r="C79" s="34"/>
      <c r="D79" s="53" t="s">
        <v>10</v>
      </c>
      <c r="E79" s="50"/>
      <c r="F79" s="36" t="s">
        <v>137</v>
      </c>
      <c r="G79" s="22">
        <v>4585163.01</v>
      </c>
      <c r="H79" s="25">
        <f t="shared" si="3"/>
        <v>0.9973532490917012</v>
      </c>
    </row>
    <row r="80" spans="1:8" s="14" customFormat="1" ht="36.75" customHeight="1" x14ac:dyDescent="0.2">
      <c r="A80" s="34"/>
      <c r="B80" s="34"/>
      <c r="C80" s="34"/>
      <c r="D80" s="53" t="s">
        <v>138</v>
      </c>
      <c r="E80" s="50"/>
      <c r="F80" s="36" t="s">
        <v>139</v>
      </c>
      <c r="G80" s="22">
        <v>129158</v>
      </c>
      <c r="H80" s="25">
        <f t="shared" si="3"/>
        <v>0.99352307692307695</v>
      </c>
    </row>
    <row r="81" spans="1:8" s="15" customFormat="1" ht="36.75" customHeight="1" x14ac:dyDescent="0.2">
      <c r="A81" s="34"/>
      <c r="B81" s="34"/>
      <c r="C81" s="35" t="s">
        <v>69</v>
      </c>
      <c r="D81" s="53" t="s">
        <v>70</v>
      </c>
      <c r="E81" s="50"/>
      <c r="F81" s="36" t="s">
        <v>71</v>
      </c>
      <c r="G81" s="22">
        <f>SUM(G82)</f>
        <v>5631750</v>
      </c>
      <c r="H81" s="25">
        <f t="shared" si="3"/>
        <v>1</v>
      </c>
    </row>
    <row r="82" spans="1:8" s="14" customFormat="1" ht="26.25" customHeight="1" x14ac:dyDescent="0.2">
      <c r="A82" s="34"/>
      <c r="B82" s="34"/>
      <c r="C82" s="34"/>
      <c r="D82" s="53" t="s">
        <v>10</v>
      </c>
      <c r="E82" s="50"/>
      <c r="F82" s="36" t="s">
        <v>71</v>
      </c>
      <c r="G82" s="22">
        <v>5631750</v>
      </c>
      <c r="H82" s="25">
        <f t="shared" si="3"/>
        <v>1</v>
      </c>
    </row>
    <row r="83" spans="1:8" s="14" customFormat="1" ht="21" customHeight="1" x14ac:dyDescent="0.2">
      <c r="A83" s="56" t="s">
        <v>72</v>
      </c>
      <c r="B83" s="56"/>
      <c r="C83" s="56"/>
      <c r="D83" s="56"/>
      <c r="E83" s="57"/>
      <c r="F83" s="33" t="s">
        <v>140</v>
      </c>
      <c r="G83" s="21">
        <f>SUM(G8+G28+G32+G36+G55+G59+G67+G72+G76)</f>
        <v>36841230.459999993</v>
      </c>
      <c r="H83" s="46">
        <f t="shared" si="3"/>
        <v>0.84426183294065205</v>
      </c>
    </row>
    <row r="84" spans="1:8" s="11" customFormat="1" x14ac:dyDescent="0.2">
      <c r="D84" s="13"/>
      <c r="F84" s="14"/>
      <c r="H84" s="24"/>
    </row>
  </sheetData>
  <mergeCells count="78">
    <mergeCell ref="D69:E69"/>
    <mergeCell ref="D70:E70"/>
    <mergeCell ref="D71:E71"/>
    <mergeCell ref="A5:H5"/>
    <mergeCell ref="D75:E75"/>
    <mergeCell ref="D66:E66"/>
    <mergeCell ref="D67:E67"/>
    <mergeCell ref="D68:E68"/>
    <mergeCell ref="D63:E63"/>
    <mergeCell ref="D64:E64"/>
    <mergeCell ref="D65:E65"/>
    <mergeCell ref="D60:E60"/>
    <mergeCell ref="D61:E61"/>
    <mergeCell ref="D62:E62"/>
    <mergeCell ref="D57:E57"/>
    <mergeCell ref="D58:E58"/>
    <mergeCell ref="D76:E76"/>
    <mergeCell ref="D77:E77"/>
    <mergeCell ref="D72:E72"/>
    <mergeCell ref="D73:E73"/>
    <mergeCell ref="D74:E74"/>
    <mergeCell ref="D81:E81"/>
    <mergeCell ref="D82:E82"/>
    <mergeCell ref="A83:E83"/>
    <mergeCell ref="D78:E78"/>
    <mergeCell ref="D79:E79"/>
    <mergeCell ref="D80:E80"/>
    <mergeCell ref="D59:E59"/>
    <mergeCell ref="D54:E54"/>
    <mergeCell ref="D55:E55"/>
    <mergeCell ref="D56:E56"/>
    <mergeCell ref="D51:E51"/>
    <mergeCell ref="D52:E52"/>
    <mergeCell ref="D53:E53"/>
    <mergeCell ref="D48:E48"/>
    <mergeCell ref="D49:E49"/>
    <mergeCell ref="D50:E50"/>
    <mergeCell ref="D45:E45"/>
    <mergeCell ref="D46:E46"/>
    <mergeCell ref="D47:E47"/>
    <mergeCell ref="D42:E42"/>
    <mergeCell ref="D43:E43"/>
    <mergeCell ref="D44:E44"/>
    <mergeCell ref="D39:E39"/>
    <mergeCell ref="D40:E40"/>
    <mergeCell ref="D41:E41"/>
    <mergeCell ref="D36:E36"/>
    <mergeCell ref="D37:E37"/>
    <mergeCell ref="D38:E38"/>
    <mergeCell ref="D33:E33"/>
    <mergeCell ref="D34:E34"/>
    <mergeCell ref="D35:E35"/>
    <mergeCell ref="D30:E30"/>
    <mergeCell ref="D31:E31"/>
    <mergeCell ref="D32:E32"/>
    <mergeCell ref="D27:E27"/>
    <mergeCell ref="D28:E28"/>
    <mergeCell ref="D29:E29"/>
    <mergeCell ref="D24:E24"/>
    <mergeCell ref="D25:E25"/>
    <mergeCell ref="D26:E26"/>
    <mergeCell ref="D21:E21"/>
    <mergeCell ref="D22:E22"/>
    <mergeCell ref="D23:E23"/>
    <mergeCell ref="D18:E18"/>
    <mergeCell ref="D19:E19"/>
    <mergeCell ref="D20:E20"/>
    <mergeCell ref="D15:E15"/>
    <mergeCell ref="D16:E16"/>
    <mergeCell ref="D17:E17"/>
    <mergeCell ref="D7:E7"/>
    <mergeCell ref="D12:E12"/>
    <mergeCell ref="D13:E13"/>
    <mergeCell ref="D14:E14"/>
    <mergeCell ref="D8:E8"/>
    <mergeCell ref="D9:E9"/>
    <mergeCell ref="D10:E10"/>
    <mergeCell ref="D11:E11"/>
  </mergeCells>
  <pageMargins left="0.70866141732283472" right="0.70866141732283472" top="0.98425196850393704" bottom="0.7086614173228347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Nr 4</vt:lpstr>
      <vt:lpstr>'Tabela Nr 4'!Tytuły_wydruku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2024-03-28T13:28:30Z</cp:lastPrinted>
  <dcterms:created xsi:type="dcterms:W3CDTF">2019-03-22T13:10:09Z</dcterms:created>
  <dcterms:modified xsi:type="dcterms:W3CDTF">2024-03-28T13:28:36Z</dcterms:modified>
</cp:coreProperties>
</file>