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kalinowska\Desktop\Uchwały Rady 2025\20 listopada\"/>
    </mc:Choice>
  </mc:AlternateContent>
  <bookViews>
    <workbookView minimized="1" xWindow="0" yWindow="0" windowWidth="28680" windowHeight="12345"/>
  </bookViews>
  <sheets>
    <sheet name="2025 r." sheetId="6" r:id="rId1"/>
  </sheets>
  <definedNames>
    <definedName name="_xlnm.Print_Area" localSheetId="0">'2025 r.'!$A$1:$L$79</definedName>
    <definedName name="_xlnm.Print_Titles" localSheetId="0">'2025 r.'!$4:$7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6" l="1"/>
  <c r="G44" i="6"/>
  <c r="H44" i="6"/>
  <c r="I44" i="6"/>
  <c r="J44" i="6"/>
  <c r="K44" i="6"/>
  <c r="E44" i="6"/>
  <c r="E48" i="6"/>
  <c r="E47" i="6" l="1"/>
  <c r="F38" i="6" l="1"/>
  <c r="E25" i="6" l="1"/>
  <c r="F40" i="6" l="1"/>
  <c r="G40" i="6"/>
  <c r="H40" i="6"/>
  <c r="I40" i="6"/>
  <c r="J40" i="6"/>
  <c r="K40" i="6"/>
  <c r="E43" i="6"/>
  <c r="E78" i="6" l="1"/>
  <c r="E77" i="6" s="1"/>
  <c r="F77" i="6"/>
  <c r="E75" i="6"/>
  <c r="E74" i="6" s="1"/>
  <c r="I74" i="6"/>
  <c r="F74" i="6"/>
  <c r="E73" i="6"/>
  <c r="E72" i="6" s="1"/>
  <c r="K72" i="6"/>
  <c r="J72" i="6"/>
  <c r="I72" i="6"/>
  <c r="H72" i="6"/>
  <c r="G72" i="6"/>
  <c r="F72" i="6"/>
  <c r="E71" i="6"/>
  <c r="E70" i="6" s="1"/>
  <c r="F70" i="6"/>
  <c r="E69" i="6"/>
  <c r="E68" i="6"/>
  <c r="E67" i="6" s="1"/>
  <c r="K67" i="6"/>
  <c r="J67" i="6"/>
  <c r="I67" i="6"/>
  <c r="H67" i="6"/>
  <c r="G67" i="6"/>
  <c r="F67" i="6"/>
  <c r="E66" i="6"/>
  <c r="E65" i="6" s="1"/>
  <c r="F65" i="6"/>
  <c r="E63" i="6"/>
  <c r="E61" i="6"/>
  <c r="E60" i="6"/>
  <c r="E59" i="6"/>
  <c r="E58" i="6"/>
  <c r="E57" i="6"/>
  <c r="E56" i="6"/>
  <c r="K55" i="6"/>
  <c r="J55" i="6"/>
  <c r="I55" i="6"/>
  <c r="H55" i="6"/>
  <c r="G55" i="6"/>
  <c r="F55" i="6"/>
  <c r="E55" i="6" s="1"/>
  <c r="E54" i="6"/>
  <c r="E53" i="6"/>
  <c r="E52" i="6"/>
  <c r="E51" i="6"/>
  <c r="E50" i="6"/>
  <c r="K49" i="6"/>
  <c r="J49" i="6"/>
  <c r="J79" i="6" s="1"/>
  <c r="I49" i="6"/>
  <c r="H49" i="6"/>
  <c r="G49" i="6"/>
  <c r="F49" i="6"/>
  <c r="E49" i="6" s="1"/>
  <c r="E46" i="6"/>
  <c r="E45" i="6"/>
  <c r="E42" i="6"/>
  <c r="E41" i="6"/>
  <c r="E40" i="6" s="1"/>
  <c r="E39" i="6"/>
  <c r="E38" i="6" s="1"/>
  <c r="K38" i="6"/>
  <c r="J38" i="6"/>
  <c r="I38" i="6"/>
  <c r="H38" i="6"/>
  <c r="G38" i="6"/>
  <c r="E37" i="6"/>
  <c r="E36" i="6"/>
  <c r="E35" i="6"/>
  <c r="E34" i="6"/>
  <c r="E33" i="6"/>
  <c r="E32" i="6"/>
  <c r="E31" i="6"/>
  <c r="E30" i="6"/>
  <c r="E29" i="6"/>
  <c r="E27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9" i="6"/>
  <c r="K8" i="6"/>
  <c r="J8" i="6"/>
  <c r="I8" i="6"/>
  <c r="I79" i="6" s="1"/>
  <c r="H8" i="6"/>
  <c r="H79" i="6" s="1"/>
  <c r="G8" i="6"/>
  <c r="F8" i="6"/>
  <c r="G79" i="6" l="1"/>
  <c r="K79" i="6"/>
  <c r="F79" i="6"/>
  <c r="E8" i="6"/>
  <c r="E79" i="6" l="1"/>
</calcChain>
</file>

<file path=xl/sharedStrings.xml><?xml version="1.0" encoding="utf-8"?>
<sst xmlns="http://schemas.openxmlformats.org/spreadsheetml/2006/main" count="204" uniqueCount="111">
  <si>
    <t>Lp.</t>
  </si>
  <si>
    <t>Rozdz.</t>
  </si>
  <si>
    <t>§</t>
  </si>
  <si>
    <t xml:space="preserve">Nazwa zadania inwestycyjnego
</t>
  </si>
  <si>
    <t>Planowane wydatki</t>
  </si>
  <si>
    <t>Jednostka organizacyjna realizująca program lub koordynująca wykonanie programu</t>
  </si>
  <si>
    <t>z tego źródła finansowania</t>
  </si>
  <si>
    <t>2</t>
  </si>
  <si>
    <t>3</t>
  </si>
  <si>
    <t>4</t>
  </si>
  <si>
    <t>5</t>
  </si>
  <si>
    <t>6</t>
  </si>
  <si>
    <t>7</t>
  </si>
  <si>
    <t>8</t>
  </si>
  <si>
    <t>Ogółem Dział 600</t>
  </si>
  <si>
    <t>6050</t>
  </si>
  <si>
    <t>Starostwo Powiatowe</t>
  </si>
  <si>
    <t>Razem dział 750</t>
  </si>
  <si>
    <t>Razem dział 851</t>
  </si>
  <si>
    <t>6220</t>
  </si>
  <si>
    <t>Ogółem</t>
  </si>
  <si>
    <t xml:space="preserve">środki własne powiatu, kredyt </t>
  </si>
  <si>
    <t>9</t>
  </si>
  <si>
    <t>10</t>
  </si>
  <si>
    <t xml:space="preserve">Dostosowanie budynku Starostwa Powiatowego do przepisów przeciwpożarowych </t>
  </si>
  <si>
    <t>pomoc finansowa z jst (gminy, urząd marszałkowski)</t>
  </si>
  <si>
    <t>Budżet państwa (dotacje, subwencje)</t>
  </si>
  <si>
    <t>11</t>
  </si>
  <si>
    <t>12</t>
  </si>
  <si>
    <t>Rządowy Fundusz Rozwoju Dróg             RFRD</t>
  </si>
  <si>
    <t>6060</t>
  </si>
  <si>
    <t>Razem dział 754</t>
  </si>
  <si>
    <t>6170</t>
  </si>
  <si>
    <t>Wpłata na Fundusz Wsparcia Policji - zakup samochodu</t>
  </si>
  <si>
    <t xml:space="preserve">Budowa chodników </t>
  </si>
  <si>
    <t>Razem dział 700</t>
  </si>
  <si>
    <t>Wykup gruntów</t>
  </si>
  <si>
    <t>Fundusz Wsparcia PSP / PFRON/ UE</t>
  </si>
  <si>
    <t>Rozbudowa drogi powiatowej nr 4403W na odcinku w miejscowości Nowy Brańszczyk do granicy pasa drogowego drogi krajowej nr S8 (wykupy gruntów)</t>
  </si>
  <si>
    <t>Razem dział 921</t>
  </si>
  <si>
    <t>6570</t>
  </si>
  <si>
    <t>Prace konserwatorskie polegające na wymianie więźby dachowej wraz z pokryciem dachu w budynku plebanii w Brańszczyku</t>
  </si>
  <si>
    <t>Parafia</t>
  </si>
  <si>
    <t>Dokumentacja projektowa budowy drogi powiatowej nr 4414W na odcinku Barcice - Janki</t>
  </si>
  <si>
    <t>Dokumentacja projektowa budowy drogi powiatowej nr 4414W na odcinku Janki - Popowo Kościelne</t>
  </si>
  <si>
    <t>Budowa drogi powiatowej nr 4417W na odcinku Kręgi Nowe - Sitno - Olszanka (dokumentacja projektowa)</t>
  </si>
  <si>
    <t>Zwiększenie Cyberbezpieczeństwa w Starostwie Powiatowym w Wyszkowie</t>
  </si>
  <si>
    <t>6067/6069</t>
  </si>
  <si>
    <t>Dokumentacja projektowa budowy drogi powiatowej nr 4410W na odcinku Stare Wypychy - Skorki - Zdziebórz - Ulasek</t>
  </si>
  <si>
    <t>Przebudowa drogi powiatowej nr 4402W na odcinku Nowa Pecyna - Długosiodło - Etap V</t>
  </si>
  <si>
    <t>Przebudowa drogi powiatowej nr 4402W na odcinku Nowa Pecyna - Długosiodło - Etap VI</t>
  </si>
  <si>
    <t>Rozbudowa drogi powiatowej nr 4415W na odcinku Leszczydół Stary - Leszczydół Działki - Leszczydół Podwielątki - Wielątki (wykupy gruntów)</t>
  </si>
  <si>
    <t>Rozbudowa drogi powiatowej nr 4403W na odcinku od granicy z Gminą Wyszków do ul. Kamienieckiej w m. Brańszczyk (wykupy gruntów)</t>
  </si>
  <si>
    <t xml:space="preserve">Muzeum </t>
  </si>
  <si>
    <t>ŹRÓDŁA FINANSOWANIA WYDATKÓW  MAJĄTKOWYCH W ROKU BUDŻETOWYM 2025</t>
  </si>
  <si>
    <t>Budowa przeprawy mostowej przez rzekę Narew w m. Nowe Łachy gm. Rzewnie, powiat makowski z m. Nowy Lubiel gm. Rząśnik powiat wyszkowski</t>
  </si>
  <si>
    <t>6300</t>
  </si>
  <si>
    <t>Pomoc finansowa - Powiat Prudnicki</t>
  </si>
  <si>
    <t>6560</t>
  </si>
  <si>
    <t>Razem dział 801</t>
  </si>
  <si>
    <t>Zespół Szkół Nr 1 w Wyszkowie</t>
  </si>
  <si>
    <t>Rozwój nowoczesnej infrastruktury w zakresie edukacji zawodowej w Powiecie Wyszkowskim</t>
  </si>
  <si>
    <t>6059</t>
  </si>
  <si>
    <t>6069</t>
  </si>
  <si>
    <t xml:space="preserve">Rządowy Program Odbudowy Zabytków             </t>
  </si>
  <si>
    <t>Budowa drogi powiatowej Nr 4325W od skrzyżowania z drogą powiatową Nr 1811W do granicy powiatu (aktualizacja dokumentacji projektowej)</t>
  </si>
  <si>
    <t>6057</t>
  </si>
  <si>
    <t>6067</t>
  </si>
  <si>
    <t>Modernizacja kompleksu sportowego "Moje Boisko - Orlik 2012" przy ZS Nr 1 przy ul. Świętojańskiej w Wyszkowie</t>
  </si>
  <si>
    <t>Rozbudowa drogi powiatowej nr 4419W w m. Ślubów (dokumentacja projektowa)</t>
  </si>
  <si>
    <t>Ułożenie chodnika przy budynku Zespołu Szkół Nr 1 w Wyszkowie</t>
  </si>
  <si>
    <t>Dotacja na zadania inwestycyjne SPZZOZ w Wyszkowie</t>
  </si>
  <si>
    <t>Dokumentacja projektowa budowy drogi powiatowej nr 4419W na odcinku Drogoszewo-Deskurów</t>
  </si>
  <si>
    <t>Termomodernizacja zespołu budynków Centrum Edukacji Zawodowej i Ustawicznej Kopernik w Wyszkowie</t>
  </si>
  <si>
    <t>Budowa drogi powiatowej nr 1811W od skrzyżowania z drogą powiatową nr 4421W w miejscowości Zabrodzie, do skrzyżowania z drogami gminnymi w miejscowości Adelin wraz z rozbiórką i budową infrastruktury technicznej - wykup gruntu</t>
  </si>
  <si>
    <t>rok budżetowy 2025                             (kol. 6 - 11)</t>
  </si>
  <si>
    <t>Prace konserwatorskie polegające na remoncie fundamentów i izolacji murów w budynkach Muzeum C.K. Norwida</t>
  </si>
  <si>
    <t>Dokumentacja projektowa budowy drogi powiatowej nr 4414W na odcinku Somianka - Barcice</t>
  </si>
  <si>
    <t>Budowa drogi powiatowej nr 2648W na odcinku Stare Bosewo - Chrzczanka Włościańska (dokumentacja projektowa)</t>
  </si>
  <si>
    <t>Dobudowa windy zewnętrznej przy Zespole Szkół Specjalnych w Brańszczyku</t>
  </si>
  <si>
    <t>Budowa chodnika przy drodze powiatowej Nr 4408W w m. Porządzie</t>
  </si>
  <si>
    <t>6690</t>
  </si>
  <si>
    <t>Razem dział 852</t>
  </si>
  <si>
    <t>Wymiana dźwigu towarowo-osobowego w budynku głównym Domu Pomocy Społecznej w Brańszczyku</t>
  </si>
  <si>
    <t>DPS                               w Brańszczyku</t>
  </si>
  <si>
    <t>Zakup zestawu fantomu z osprzętm dla Komendy Powiatowej PSP w Wyszkowie</t>
  </si>
  <si>
    <t>Komenda Powiatowa PSP</t>
  </si>
  <si>
    <t>Rozbudowa odcinka drogi powiatowej nr 4419W w rejonie przepustu na rz. Ruda w m. Drogoszewo (w tym wykupy gruntów 63 000,00 zł)</t>
  </si>
  <si>
    <t>Rozbudowa drogi powiatowej nr 4418W na odcinku Rybno-Gulczewo etap I (w tym wykupy gruntów                                               18 000,00 zł)</t>
  </si>
  <si>
    <t>Budowa bieżni okrężnej o dł. 300 m wraz z bieżnią prostą przy Zespole Szkół Nr 1 w Wyszkowie</t>
  </si>
  <si>
    <t>Razem dział 854</t>
  </si>
  <si>
    <t>Zakup maszyny sprzątającej</t>
  </si>
  <si>
    <t>Specjalny Ośrodek Szkolno-Wychowawczy w Wyszkowie</t>
  </si>
  <si>
    <t>Dokumentacja projektowa budowy drogi powiatowej nr 4410W w m. Wola Mystkowska</t>
  </si>
  <si>
    <t>Dokumentacja projektowa budowy drogi powiatowej nr 4410W na odcinku Wola Mystkowska-Stare Wypychy</t>
  </si>
  <si>
    <t>Dokumentacja projektowa budowy drogi powiatowej nr 4410W na odcinku Ulasek-Somianka</t>
  </si>
  <si>
    <t>Razem dział 900</t>
  </si>
  <si>
    <t>Budowa tężni solankowej na terenie Domu Pomocy Społecznej w Brańszczyku</t>
  </si>
  <si>
    <t>Zakup mikrobusu 9-cio osobowego przystosowanego do przewozu osób niepełnosprawnych, w tym na wózkach inwalidzkich dla Domu Pomocy Społecznej w Brańszczyku</t>
  </si>
  <si>
    <t>Razem dział 926</t>
  </si>
  <si>
    <t>Waloryzacja wynagrodzenia do umowy z wykonawcą na realizację zadania inwestycyjnego pn."Budowa hali sportowej przy Centrum Edukacji Zawodowej i Ustawicznej "Kopernik" w Wyszkowie"</t>
  </si>
  <si>
    <t>Poprawa bezpieczeństwa dla uczestników ruchu drogowego w m. Blochy, powiat wyszkowski</t>
  </si>
  <si>
    <t>Razem dział 752</t>
  </si>
  <si>
    <t>Zakup sprężarki powietrznej</t>
  </si>
  <si>
    <t>Zakup ciężkiego samochodu ratowniczo-gaśniczego z funkcją dostarczania wody do celów bytowych</t>
  </si>
  <si>
    <t>Przygotowanie terenu oraz prace instalacyjne pod agregat prądotwórczy zakupiony w ramach projektu pn. "Zwiększenie Cyberbezpieczeństwa w Starostwie Powiatowym w Wyszkowie"</t>
  </si>
  <si>
    <t>Budowa drogi powiatowej nr 4407W na odcinku Porządzie - Rząśnik  - granica powiatu - Etap II (w tym wykupy gruntów 145 000,00zł)</t>
  </si>
  <si>
    <t>Budowa drogi powiatowej nr 4408W na odcinku Długosiodło - Przetycz Włościańska (w tym wykupy gruntów 0,00 zł)</t>
  </si>
  <si>
    <t>Budowa drogi powiatowej Nr 4419W w m. Deskurów (w tym wykup gruntów 319 229,00zł)</t>
  </si>
  <si>
    <t>Zakup wyposażenia na potrzeby ochrony ludności i obrony cywilnej Powiatu Wyszkowskiego</t>
  </si>
  <si>
    <t>Zakup bazy medycznej na cele ochrony ludności i obrony cywilnej w SPZOZ w Wyszkowie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</si>
</sst>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8"/>
      <name val="Calibri"/>
      <family val="2"/>
      <charset val="238"/>
      <scheme val="minor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3" fontId="4" fillId="2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43" fontId="2" fillId="2" borderId="2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2" fillId="2" borderId="0" xfId="0" applyNumberFormat="1" applyFont="1" applyFill="1" applyAlignment="1">
      <alignment vertical="center"/>
    </xf>
    <xf numFmtId="43" fontId="2" fillId="0" borderId="3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9" fillId="2" borderId="0" xfId="1" applyFont="1" applyFill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A8841887-A596-49F3-A8F1-F722748D4D97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95BD70B6-00FE-49B5-9CD8-66D219F9A34A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xmlns="" id="{864AC091-D37D-4CDB-BF68-BDF028D9FFC4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B2AB747E-29FE-4388-A0FB-4EA99908D2CA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xmlns="" id="{A7CC5D58-4A13-4D83-9902-E1F30845F7FB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xmlns="" id="{E89703A1-11EB-4813-8A53-9E8B0BC26FA7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xmlns="" id="{DE6359FC-FA0D-485B-A928-4D584D056610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xmlns="" id="{0AC1BEE6-F763-4B6C-B7A2-68F0E83F3466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xmlns="" id="{4CFF1EDE-3CA5-414C-97AF-DF7CFE0577D6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xmlns="" id="{03330A5E-A1B3-45DA-A085-72E1019D222D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xmlns="" id="{65840F40-8628-4CCA-B11E-0C6A49D3E951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xmlns="" id="{F3B63D80-3267-4C9C-8E27-B84908273DC8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xmlns="" id="{7464A9F7-9226-4FAB-878E-379DA7405737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xmlns="" id="{DC7D6A8B-293B-4D57-94A6-4C057036110E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xmlns="" id="{0208C210-FF4D-4D6C-A0AE-39FD98804C4A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xmlns="" id="{FE0B4782-D7E4-443C-9BCC-56D096BDE83C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xmlns="" id="{C0E2DDA4-0AEF-4955-964A-8CEC68E3C345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xmlns="" id="{27A8F366-A12F-418C-BDC7-289E26E33104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xmlns="" id="{7C7802A4-31F4-43D1-9C4B-EBDB24C37877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xmlns="" id="{3F994915-FC78-40E5-9920-FCD1DDAA652D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xmlns="" id="{2FEE6A69-99AB-40F6-8F5B-969634A62315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xmlns="" id="{D09B82D2-4ED2-4E6C-8DD2-B8E6F599B1A9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xmlns="" id="{401E478D-D3C0-4CED-9A4E-6AA864DEC87C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xmlns="" id="{B05AC245-A443-4315-ABA2-BB7C9FCC5206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xmlns="" id="{CEC1F8D9-434E-4A00-AA16-1AFC441C957A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xmlns="" id="{041C6B96-40AC-49FD-BD4D-470E8B8B1158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xmlns="" id="{EA2C4C4F-DA9C-4700-B2D4-56DC4E63F5A2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xmlns="" id="{C1A7E5BD-1FF1-49F0-BCD8-5095EAEDCD68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xmlns="" id="{3D2465C1-CF6F-425B-A82E-F79F1EDF953E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xmlns="" id="{69592A91-B0C6-44DF-A177-F94DD23C0305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xmlns="" id="{B7EFC03B-FBCB-4D51-9725-0A128080781E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xmlns="" id="{38A564FD-5178-470E-BC8E-BBB8CBE6C1C7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xmlns="" id="{EA319EA7-47C4-44D8-A313-40BD7040D35F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xmlns="" id="{15390CC3-C699-4E76-9BA7-2AF991FB0448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xmlns="" id="{86803587-5E97-46D7-8E90-B48A8AC8D8F6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xmlns="" id="{7620DF94-634B-40C9-BD2A-C5496B3FB3F0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xmlns="" id="{17AD116A-35D0-48C7-889E-BF94417A3676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xmlns="" id="{829F29CD-0BDF-4682-B2F1-0B7DF9B33F5D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xmlns="" id="{8DECCC6B-C689-4C5C-9FCA-3F9443DB65BB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xmlns="" id="{FF4C8285-6552-47FD-9520-5F89E8AC71D5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xmlns="" id="{9155FA1A-EE3A-4096-B127-69350CFCD426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xmlns="" id="{67BE89EA-714B-4C63-A8B2-C2DE816782DF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xmlns="" id="{7834E55D-AF9D-40BD-8902-C5BBE3151F70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xmlns="" id="{A9987E2F-879F-45E3-A2EE-47B7F651B5FF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xmlns="" id="{85AE262D-1EB4-402E-A04D-13B6B7D553D0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xmlns="" id="{E7E14C1F-0625-4DE2-AECC-917A46619176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xmlns="" id="{E718F7B1-044E-4509-A7E6-E07CA94D32BC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xmlns="" id="{18127F56-7506-4DAD-B697-A912DF6FCE7E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xmlns="" id="{26835E58-B432-41BB-84A6-22B82655F6F3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xmlns="" id="{E105C61F-A0E5-4E9D-8F28-3CDFDBF17A36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xmlns="" id="{6D8A1ED4-278F-48DE-B704-050C8F595C25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xmlns="" id="{76C0159E-AD0B-4155-B302-1E9933B74579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xmlns="" id="{70BA35C6-6D33-4E6A-9C01-05387A6AF367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xmlns="" id="{1355C63C-96EA-4F87-9C16-8F9911D14F60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xmlns="" id="{201AFC50-B34A-475B-B8AF-11D84F71F025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xmlns="" id="{DCCA3EE5-4258-4251-B1DC-58EE3D5C1F5D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xmlns="" id="{550ECBA5-659F-459F-808C-DF45F5C41A0D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xmlns="" id="{1F657175-9BEA-40A7-804F-F49374D66082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xmlns="" id="{28FA1713-AAB3-4153-B232-C759C2AD53DE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xmlns="" id="{1B9AE005-8DB8-4CE4-BD5E-73B64C439E1B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xmlns="" id="{AE8B7B5D-FEAD-4F19-BF95-00AA95051958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xmlns="" id="{1DFF294B-4CAC-4142-A832-9FCFBC9425D7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xmlns="" id="{B4E450A8-390B-48CF-84EA-CAAE320FF1FC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xmlns="" id="{92452DD2-A55B-402A-B001-4EFAEB117B73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xmlns="" id="{B903EBF7-8D42-42FA-B37F-4A8600CBEC14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xmlns="" id="{99B53549-B376-4524-A822-2E52FCEF5C68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xmlns="" id="{4A0796A3-3B96-419C-9F1B-32E2762972BB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xmlns="" id="{FC67BE95-DD03-4587-AF19-5E5C312EAAB4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xmlns="" id="{25543C08-9256-413A-B9DA-783648EE0BFD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xmlns="" id="{94074B56-E214-4833-8638-C71E3465B37F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xmlns="" id="{B2B74F75-F980-4DE3-A7E0-BAD8473D17A0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xmlns="" id="{251A7DAC-7EAC-43FD-9FA4-C862C2A546D4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xmlns="" id="{8FD76A15-2323-4E2A-A8AD-548DA47B5164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xmlns="" id="{74D9F0ED-8B6B-4C04-A81D-62F359B3972E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xmlns="" id="{C2234F9C-882B-428F-A3DC-CC4A70203380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xmlns="" id="{6AE55696-8033-4685-8E50-42CCFDF5DD86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xmlns="" id="{3895A9BC-1F20-461E-9358-F70E857D619D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xmlns="" id="{C2160E8C-42A4-4910-A6CF-279769C77430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xmlns="" id="{3AA41A01-BA25-484E-85CB-B3630E67B305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xmlns="" id="{0FDD34F9-2F0E-4139-80E8-3EB016F5098B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xmlns="" id="{4A060D2E-4F6E-4BD8-8422-9284BFD5CDD0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xmlns="" id="{1AC6D773-10E7-4F08-9691-3D7677D1C17C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xmlns="" id="{F8B86AE9-EE08-4CF0-B090-82C3CBB9FB90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xmlns="" id="{8DE04B41-C29A-4AF4-B879-4621A0FEB8DF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xmlns="" id="{1A57CF7E-9A99-4E5B-B5FA-160ADACB897B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xmlns="" id="{14E9B8C2-E514-4753-8B4D-8A0EFA49ACA2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xmlns="" id="{AE442DE3-1FFC-47E8-B4DE-8723E1329F3A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xmlns="" id="{9C95AF04-12F7-49EA-81E5-BFE57B2AA265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xmlns="" id="{4B0A3F4B-1612-40C7-B7CC-23006D2FC3E2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xmlns="" id="{20C2B690-0B0A-4B44-9137-17BE01A84942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xmlns="" id="{787BB0AF-7A72-48E4-B5C5-BC47560EB9E7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xmlns="" id="{56A97005-50C9-4024-A131-11D58459C77D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xmlns="" id="{E2D8C1AC-404B-4BA6-9309-9B33E840F54D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xmlns="" id="{5636A6CE-B38C-4306-8F60-3FFD659D0F39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xmlns="" id="{44D82B42-414A-4A9A-8FCC-6431FE644D0B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3267075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xmlns="" id="{761E36F1-AF3A-4D54-A0C6-15C9A7F92A39}"/>
            </a:ext>
          </a:extLst>
        </xdr:cNvPr>
        <xdr:cNvSpPr>
          <a:spLocks noChangeShapeType="1"/>
        </xdr:cNvSpPr>
      </xdr:nvSpPr>
      <xdr:spPr bwMode="auto">
        <a:xfrm>
          <a:off x="38195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1"/>
  <sheetViews>
    <sheetView tabSelected="1" topLeftCell="A39" zoomScaleNormal="100" workbookViewId="0">
      <selection activeCell="D47" sqref="D47"/>
    </sheetView>
  </sheetViews>
  <sheetFormatPr defaultRowHeight="11.25" x14ac:dyDescent="0.25"/>
  <cols>
    <col min="1" max="1" width="3.140625" style="1" customWidth="1"/>
    <col min="2" max="2" width="5.7109375" style="1" customWidth="1"/>
    <col min="3" max="3" width="5.140625" style="2" customWidth="1"/>
    <col min="4" max="4" width="37.85546875" style="3" customWidth="1"/>
    <col min="5" max="5" width="12.7109375" style="4" customWidth="1"/>
    <col min="6" max="6" width="13.140625" style="4" bestFit="1" customWidth="1"/>
    <col min="7" max="7" width="12.140625" style="4" bestFit="1" customWidth="1"/>
    <col min="8" max="8" width="13.140625" style="4" bestFit="1" customWidth="1"/>
    <col min="9" max="9" width="12.140625" style="4" bestFit="1" customWidth="1"/>
    <col min="10" max="10" width="12.85546875" style="4" bestFit="1" customWidth="1"/>
    <col min="11" max="11" width="12.140625" style="4" bestFit="1" customWidth="1"/>
    <col min="12" max="12" width="13" style="4" customWidth="1"/>
    <col min="13" max="13" width="2.7109375" style="3" bestFit="1" customWidth="1"/>
    <col min="14" max="14" width="15.5703125" style="28" customWidth="1"/>
    <col min="15" max="15" width="12.7109375" style="3" bestFit="1" customWidth="1"/>
    <col min="16" max="16" width="11.42578125" style="3" bestFit="1" customWidth="1"/>
    <col min="17" max="16384" width="9.140625" style="3"/>
  </cols>
  <sheetData>
    <row r="1" spans="1:34" ht="9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27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ht="13.5" customHeight="1" x14ac:dyDescent="0.25">
      <c r="A2" s="105" t="s">
        <v>54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N2" s="27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ht="12" customHeight="1" x14ac:dyDescent="0.25">
      <c r="A3" s="6"/>
      <c r="B3" s="6"/>
      <c r="C3" s="7"/>
      <c r="D3" s="6"/>
      <c r="E3" s="8"/>
      <c r="F3" s="8"/>
      <c r="G3" s="8"/>
      <c r="H3" s="8"/>
      <c r="I3" s="8"/>
      <c r="J3" s="8"/>
      <c r="K3" s="8"/>
      <c r="L3" s="8"/>
      <c r="N3" s="2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s="9" customFormat="1" ht="13.5" customHeight="1" x14ac:dyDescent="0.25">
      <c r="A4" s="106" t="s">
        <v>0</v>
      </c>
      <c r="B4" s="106" t="s">
        <v>1</v>
      </c>
      <c r="C4" s="107" t="s">
        <v>2</v>
      </c>
      <c r="D4" s="110" t="s">
        <v>3</v>
      </c>
      <c r="E4" s="115" t="s">
        <v>4</v>
      </c>
      <c r="F4" s="116"/>
      <c r="G4" s="116"/>
      <c r="H4" s="116"/>
      <c r="I4" s="116"/>
      <c r="J4" s="116"/>
      <c r="K4" s="116"/>
      <c r="L4" s="111" t="s">
        <v>5</v>
      </c>
      <c r="N4" s="27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s="9" customFormat="1" ht="14.25" customHeight="1" x14ac:dyDescent="0.25">
      <c r="A5" s="106"/>
      <c r="B5" s="106"/>
      <c r="C5" s="108"/>
      <c r="D5" s="110"/>
      <c r="E5" s="114" t="s">
        <v>75</v>
      </c>
      <c r="F5" s="117" t="s">
        <v>6</v>
      </c>
      <c r="G5" s="118"/>
      <c r="H5" s="118"/>
      <c r="I5" s="118"/>
      <c r="J5" s="118"/>
      <c r="K5" s="118"/>
      <c r="L5" s="112"/>
      <c r="N5" s="2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s="9" customFormat="1" ht="52.5" customHeight="1" x14ac:dyDescent="0.25">
      <c r="A6" s="106"/>
      <c r="B6" s="106"/>
      <c r="C6" s="109"/>
      <c r="D6" s="110"/>
      <c r="E6" s="114"/>
      <c r="F6" s="10" t="s">
        <v>21</v>
      </c>
      <c r="G6" s="10" t="s">
        <v>25</v>
      </c>
      <c r="H6" s="11" t="s">
        <v>29</v>
      </c>
      <c r="I6" s="33" t="s">
        <v>64</v>
      </c>
      <c r="J6" s="11" t="s">
        <v>26</v>
      </c>
      <c r="K6" s="10" t="s">
        <v>37</v>
      </c>
      <c r="L6" s="113"/>
      <c r="N6" s="27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s="9" customFormat="1" ht="16.5" customHeight="1" x14ac:dyDescent="0.25">
      <c r="A7" s="42">
        <v>1</v>
      </c>
      <c r="B7" s="42" t="s">
        <v>7</v>
      </c>
      <c r="C7" s="42" t="s">
        <v>8</v>
      </c>
      <c r="D7" s="43" t="s">
        <v>9</v>
      </c>
      <c r="E7" s="44" t="s">
        <v>10</v>
      </c>
      <c r="F7" s="45" t="s">
        <v>11</v>
      </c>
      <c r="G7" s="45" t="s">
        <v>12</v>
      </c>
      <c r="H7" s="45" t="s">
        <v>13</v>
      </c>
      <c r="I7" s="45" t="s">
        <v>22</v>
      </c>
      <c r="J7" s="45" t="s">
        <v>23</v>
      </c>
      <c r="K7" s="45" t="s">
        <v>27</v>
      </c>
      <c r="L7" s="45" t="s">
        <v>28</v>
      </c>
      <c r="N7" s="27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s="9" customFormat="1" ht="20.25" customHeight="1" x14ac:dyDescent="0.25">
      <c r="A8" s="35"/>
      <c r="B8" s="35"/>
      <c r="C8" s="42"/>
      <c r="D8" s="46" t="s">
        <v>14</v>
      </c>
      <c r="E8" s="75">
        <f t="shared" ref="E8:K8" si="0">SUM(E9:E37)</f>
        <v>31824750.890000001</v>
      </c>
      <c r="F8" s="37">
        <f t="shared" si="0"/>
        <v>13858008.43</v>
      </c>
      <c r="G8" s="87">
        <f t="shared" si="0"/>
        <v>5056063.6100000003</v>
      </c>
      <c r="H8" s="87">
        <f t="shared" si="0"/>
        <v>9746189.8499999996</v>
      </c>
      <c r="I8" s="87">
        <f t="shared" si="0"/>
        <v>0</v>
      </c>
      <c r="J8" s="87">
        <f t="shared" si="0"/>
        <v>3164489</v>
      </c>
      <c r="K8" s="87">
        <f t="shared" si="0"/>
        <v>0</v>
      </c>
      <c r="L8" s="36"/>
      <c r="N8" s="27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s="18" customFormat="1" ht="29.25" customHeight="1" x14ac:dyDescent="0.25">
      <c r="A9" s="119">
        <v>1</v>
      </c>
      <c r="B9" s="119">
        <v>60014</v>
      </c>
      <c r="C9" s="15" t="s">
        <v>15</v>
      </c>
      <c r="D9" s="121" t="s">
        <v>74</v>
      </c>
      <c r="E9" s="125">
        <f>SUM(F9:K10)</f>
        <v>1207.6199999999999</v>
      </c>
      <c r="F9" s="38">
        <v>0</v>
      </c>
      <c r="G9" s="38"/>
      <c r="H9" s="47"/>
      <c r="I9" s="47"/>
      <c r="J9" s="47"/>
      <c r="K9" s="38"/>
      <c r="L9" s="123" t="s">
        <v>16</v>
      </c>
      <c r="N9" s="27"/>
    </row>
    <row r="10" spans="1:34" s="18" customFormat="1" ht="29.25" customHeight="1" x14ac:dyDescent="0.25">
      <c r="A10" s="120"/>
      <c r="B10" s="120"/>
      <c r="C10" s="15" t="s">
        <v>81</v>
      </c>
      <c r="D10" s="122"/>
      <c r="E10" s="126"/>
      <c r="F10" s="53">
        <v>1207.6199999999999</v>
      </c>
      <c r="G10" s="53"/>
      <c r="H10" s="47"/>
      <c r="I10" s="47"/>
      <c r="J10" s="47"/>
      <c r="K10" s="53"/>
      <c r="L10" s="124"/>
      <c r="N10" s="27"/>
    </row>
    <row r="11" spans="1:34" s="18" customFormat="1" ht="36.75" customHeight="1" x14ac:dyDescent="0.25">
      <c r="A11" s="20">
        <v>2</v>
      </c>
      <c r="B11" s="20">
        <v>60014</v>
      </c>
      <c r="C11" s="15" t="s">
        <v>15</v>
      </c>
      <c r="D11" s="24" t="s">
        <v>51</v>
      </c>
      <c r="E11" s="38">
        <f t="shared" ref="E11:E22" si="1">SUM(F11:K11)</f>
        <v>0</v>
      </c>
      <c r="F11" s="38">
        <v>0</v>
      </c>
      <c r="G11" s="38"/>
      <c r="H11" s="47"/>
      <c r="I11" s="47"/>
      <c r="J11" s="47"/>
      <c r="K11" s="38"/>
      <c r="L11" s="39" t="s">
        <v>16</v>
      </c>
      <c r="N11" s="27"/>
    </row>
    <row r="12" spans="1:34" s="18" customFormat="1" ht="45.75" customHeight="1" x14ac:dyDescent="0.25">
      <c r="A12" s="20">
        <v>3</v>
      </c>
      <c r="B12" s="20">
        <v>60014</v>
      </c>
      <c r="C12" s="15" t="s">
        <v>15</v>
      </c>
      <c r="D12" s="24" t="s">
        <v>106</v>
      </c>
      <c r="E12" s="38">
        <f t="shared" si="1"/>
        <v>16200000</v>
      </c>
      <c r="F12" s="38">
        <v>3917905.15</v>
      </c>
      <c r="G12" s="38">
        <v>2535905</v>
      </c>
      <c r="H12" s="47">
        <v>9746189.8499999996</v>
      </c>
      <c r="I12" s="47"/>
      <c r="J12" s="47"/>
      <c r="K12" s="38"/>
      <c r="L12" s="39" t="s">
        <v>16</v>
      </c>
      <c r="M12" s="25"/>
      <c r="N12" s="27"/>
    </row>
    <row r="13" spans="1:34" s="18" customFormat="1" ht="27" customHeight="1" x14ac:dyDescent="0.25">
      <c r="A13" s="20">
        <v>4</v>
      </c>
      <c r="B13" s="20">
        <v>60014</v>
      </c>
      <c r="C13" s="15" t="s">
        <v>15</v>
      </c>
      <c r="D13" s="24" t="s">
        <v>108</v>
      </c>
      <c r="E13" s="38">
        <f t="shared" si="1"/>
        <v>4528973.2699999996</v>
      </c>
      <c r="F13" s="38">
        <v>2528973.27</v>
      </c>
      <c r="G13" s="38">
        <v>2000000</v>
      </c>
      <c r="H13" s="47"/>
      <c r="I13" s="47"/>
      <c r="J13" s="47"/>
      <c r="K13" s="38"/>
      <c r="L13" s="39" t="s">
        <v>16</v>
      </c>
      <c r="N13" s="27"/>
    </row>
    <row r="14" spans="1:34" s="18" customFormat="1" ht="36" customHeight="1" x14ac:dyDescent="0.25">
      <c r="A14" s="20">
        <v>5</v>
      </c>
      <c r="B14" s="20">
        <v>60014</v>
      </c>
      <c r="C14" s="15" t="s">
        <v>15</v>
      </c>
      <c r="D14" s="24" t="s">
        <v>45</v>
      </c>
      <c r="E14" s="38">
        <f t="shared" si="1"/>
        <v>265000</v>
      </c>
      <c r="F14" s="38">
        <v>265000</v>
      </c>
      <c r="G14" s="38"/>
      <c r="H14" s="47"/>
      <c r="I14" s="47"/>
      <c r="J14" s="47"/>
      <c r="K14" s="38"/>
      <c r="L14" s="39" t="s">
        <v>16</v>
      </c>
      <c r="N14" s="27"/>
    </row>
    <row r="15" spans="1:34" ht="25.5" customHeight="1" x14ac:dyDescent="0.25">
      <c r="A15" s="20">
        <v>6</v>
      </c>
      <c r="B15" s="20">
        <v>60014</v>
      </c>
      <c r="C15" s="15" t="s">
        <v>15</v>
      </c>
      <c r="D15" s="24" t="s">
        <v>69</v>
      </c>
      <c r="E15" s="38">
        <f t="shared" si="1"/>
        <v>157500</v>
      </c>
      <c r="F15" s="19">
        <v>157500</v>
      </c>
      <c r="G15" s="19"/>
      <c r="H15" s="26"/>
      <c r="I15" s="26"/>
      <c r="J15" s="26"/>
      <c r="K15" s="19"/>
      <c r="L15" s="12" t="s">
        <v>16</v>
      </c>
      <c r="N15" s="27"/>
      <c r="O15" s="18"/>
      <c r="P15" s="18"/>
      <c r="Q15" s="18"/>
      <c r="R15" s="18"/>
      <c r="S15" s="18"/>
      <c r="T15" s="18"/>
      <c r="U15" s="18"/>
      <c r="V15" s="18"/>
      <c r="W15" s="18"/>
    </row>
    <row r="16" spans="1:34" ht="25.5" customHeight="1" x14ac:dyDescent="0.25">
      <c r="A16" s="20">
        <v>7</v>
      </c>
      <c r="B16" s="20">
        <v>60014</v>
      </c>
      <c r="C16" s="15" t="s">
        <v>15</v>
      </c>
      <c r="D16" s="24" t="s">
        <v>43</v>
      </c>
      <c r="E16" s="38">
        <f t="shared" si="1"/>
        <v>243000</v>
      </c>
      <c r="F16" s="19">
        <v>243000</v>
      </c>
      <c r="G16" s="19"/>
      <c r="H16" s="26"/>
      <c r="I16" s="26"/>
      <c r="J16" s="26"/>
      <c r="K16" s="19"/>
      <c r="L16" s="12" t="s">
        <v>16</v>
      </c>
      <c r="N16" s="27"/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27" customHeight="1" x14ac:dyDescent="0.25">
      <c r="A17" s="20">
        <v>8</v>
      </c>
      <c r="B17" s="20">
        <v>60014</v>
      </c>
      <c r="C17" s="15" t="s">
        <v>15</v>
      </c>
      <c r="D17" s="24" t="s">
        <v>44</v>
      </c>
      <c r="E17" s="38">
        <f t="shared" si="1"/>
        <v>158070</v>
      </c>
      <c r="F17" s="19">
        <v>158070</v>
      </c>
      <c r="G17" s="19"/>
      <c r="H17" s="26"/>
      <c r="I17" s="26"/>
      <c r="J17" s="26"/>
      <c r="K17" s="19"/>
      <c r="L17" s="12" t="s">
        <v>16</v>
      </c>
      <c r="N17" s="27"/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36.75" customHeight="1" x14ac:dyDescent="0.25">
      <c r="A18" s="20">
        <v>9</v>
      </c>
      <c r="B18" s="20">
        <v>60014</v>
      </c>
      <c r="C18" s="15" t="s">
        <v>15</v>
      </c>
      <c r="D18" s="24" t="s">
        <v>48</v>
      </c>
      <c r="E18" s="38">
        <f t="shared" si="1"/>
        <v>0</v>
      </c>
      <c r="F18" s="19">
        <v>0</v>
      </c>
      <c r="G18" s="19"/>
      <c r="H18" s="26"/>
      <c r="I18" s="26"/>
      <c r="J18" s="26"/>
      <c r="K18" s="19"/>
      <c r="L18" s="12" t="s">
        <v>16</v>
      </c>
      <c r="N18" s="27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22.5" x14ac:dyDescent="0.25">
      <c r="A19" s="20">
        <v>10</v>
      </c>
      <c r="B19" s="20">
        <v>60014</v>
      </c>
      <c r="C19" s="15" t="s">
        <v>15</v>
      </c>
      <c r="D19" s="24" t="s">
        <v>34</v>
      </c>
      <c r="E19" s="38">
        <f t="shared" si="1"/>
        <v>0</v>
      </c>
      <c r="F19" s="38">
        <v>0</v>
      </c>
      <c r="G19" s="38"/>
      <c r="H19" s="47"/>
      <c r="I19" s="47"/>
      <c r="J19" s="47"/>
      <c r="K19" s="38"/>
      <c r="L19" s="39" t="s">
        <v>16</v>
      </c>
      <c r="N19" s="27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36" customHeight="1" x14ac:dyDescent="0.25">
      <c r="A20" s="20">
        <v>11</v>
      </c>
      <c r="B20" s="20">
        <v>60014</v>
      </c>
      <c r="C20" s="15" t="s">
        <v>15</v>
      </c>
      <c r="D20" s="24" t="s">
        <v>107</v>
      </c>
      <c r="E20" s="90">
        <f t="shared" si="1"/>
        <v>7040000</v>
      </c>
      <c r="F20" s="38">
        <v>3945511</v>
      </c>
      <c r="G20" s="38">
        <v>50000</v>
      </c>
      <c r="H20" s="47"/>
      <c r="I20" s="47"/>
      <c r="J20" s="47">
        <v>3044489</v>
      </c>
      <c r="K20" s="38"/>
      <c r="L20" s="39" t="s">
        <v>16</v>
      </c>
      <c r="N20" s="27"/>
      <c r="O20" s="18"/>
      <c r="P20" s="18"/>
      <c r="Q20" s="18"/>
      <c r="R20" s="18"/>
      <c r="S20" s="18"/>
      <c r="T20" s="18"/>
      <c r="U20" s="18"/>
      <c r="V20" s="18"/>
      <c r="W20" s="18"/>
    </row>
    <row r="21" spans="1:23" s="18" customFormat="1" ht="39" customHeight="1" x14ac:dyDescent="0.25">
      <c r="A21" s="20">
        <v>12</v>
      </c>
      <c r="B21" s="20">
        <v>60014</v>
      </c>
      <c r="C21" s="15" t="s">
        <v>15</v>
      </c>
      <c r="D21" s="24" t="s">
        <v>38</v>
      </c>
      <c r="E21" s="90">
        <f t="shared" si="1"/>
        <v>96000</v>
      </c>
      <c r="F21" s="38">
        <v>96000</v>
      </c>
      <c r="G21" s="38"/>
      <c r="H21" s="47"/>
      <c r="I21" s="47"/>
      <c r="J21" s="47"/>
      <c r="K21" s="38"/>
      <c r="L21" s="39" t="s">
        <v>16</v>
      </c>
      <c r="N21" s="27"/>
    </row>
    <row r="22" spans="1:23" ht="36.75" customHeight="1" x14ac:dyDescent="0.25">
      <c r="A22" s="20">
        <v>13</v>
      </c>
      <c r="B22" s="20">
        <v>60014</v>
      </c>
      <c r="C22" s="15" t="s">
        <v>15</v>
      </c>
      <c r="D22" s="24" t="s">
        <v>52</v>
      </c>
      <c r="E22" s="90">
        <f t="shared" si="1"/>
        <v>0</v>
      </c>
      <c r="F22" s="38">
        <v>0</v>
      </c>
      <c r="G22" s="38"/>
      <c r="H22" s="47"/>
      <c r="I22" s="47"/>
      <c r="J22" s="47"/>
      <c r="K22" s="38"/>
      <c r="L22" s="39" t="s">
        <v>16</v>
      </c>
      <c r="N22" s="27"/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17.25" customHeight="1" x14ac:dyDescent="0.25">
      <c r="A23" s="104">
        <v>14</v>
      </c>
      <c r="B23" s="104">
        <v>60014</v>
      </c>
      <c r="C23" s="15" t="s">
        <v>15</v>
      </c>
      <c r="D23" s="130" t="s">
        <v>49</v>
      </c>
      <c r="E23" s="131">
        <f>SUM(G24+G23+F23)</f>
        <v>285000</v>
      </c>
      <c r="F23" s="19">
        <v>122341.39</v>
      </c>
      <c r="G23" s="19">
        <v>0</v>
      </c>
      <c r="H23" s="26"/>
      <c r="I23" s="26"/>
      <c r="J23" s="26"/>
      <c r="K23" s="19"/>
      <c r="L23" s="128" t="s">
        <v>16</v>
      </c>
      <c r="N23" s="127"/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17.25" customHeight="1" x14ac:dyDescent="0.25">
      <c r="A24" s="104"/>
      <c r="B24" s="104"/>
      <c r="C24" s="15" t="s">
        <v>15</v>
      </c>
      <c r="D24" s="130"/>
      <c r="E24" s="131"/>
      <c r="F24" s="19"/>
      <c r="G24" s="19">
        <v>162658.60999999999</v>
      </c>
      <c r="H24" s="26"/>
      <c r="I24" s="26"/>
      <c r="J24" s="26"/>
      <c r="K24" s="19"/>
      <c r="L24" s="128"/>
      <c r="N24" s="127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17.25" customHeight="1" x14ac:dyDescent="0.25">
      <c r="A25" s="104">
        <v>15</v>
      </c>
      <c r="B25" s="104">
        <v>60014</v>
      </c>
      <c r="C25" s="15" t="s">
        <v>15</v>
      </c>
      <c r="D25" s="130" t="s">
        <v>50</v>
      </c>
      <c r="E25" s="131">
        <f>SUM(F25:K26)</f>
        <v>555000</v>
      </c>
      <c r="F25" s="19">
        <v>315000</v>
      </c>
      <c r="G25" s="19">
        <v>0</v>
      </c>
      <c r="H25" s="26"/>
      <c r="I25" s="26"/>
      <c r="J25" s="26"/>
      <c r="K25" s="19"/>
      <c r="L25" s="128" t="s">
        <v>16</v>
      </c>
      <c r="N25" s="27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7.25" customHeight="1" x14ac:dyDescent="0.25">
      <c r="A26" s="104"/>
      <c r="B26" s="104"/>
      <c r="C26" s="15" t="s">
        <v>15</v>
      </c>
      <c r="D26" s="130"/>
      <c r="E26" s="131"/>
      <c r="F26" s="19"/>
      <c r="G26" s="19">
        <v>240000</v>
      </c>
      <c r="H26" s="26"/>
      <c r="I26" s="26"/>
      <c r="J26" s="26"/>
      <c r="K26" s="19"/>
      <c r="L26" s="128"/>
      <c r="N26" s="27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27" customHeight="1" x14ac:dyDescent="0.25">
      <c r="A27" s="20">
        <v>16</v>
      </c>
      <c r="B27" s="20">
        <v>60014</v>
      </c>
      <c r="C27" s="15" t="s">
        <v>15</v>
      </c>
      <c r="D27" s="24" t="s">
        <v>80</v>
      </c>
      <c r="E27" s="38">
        <f>SUM(F27:K27)</f>
        <v>75000</v>
      </c>
      <c r="F27" s="19">
        <v>7500</v>
      </c>
      <c r="G27" s="19">
        <v>67500</v>
      </c>
      <c r="H27" s="26"/>
      <c r="I27" s="26"/>
      <c r="J27" s="26"/>
      <c r="K27" s="19"/>
      <c r="L27" s="12" t="s">
        <v>16</v>
      </c>
      <c r="N27" s="27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38.25" customHeight="1" x14ac:dyDescent="0.25">
      <c r="A28" s="20">
        <v>17</v>
      </c>
      <c r="B28" s="20">
        <v>60014</v>
      </c>
      <c r="C28" s="15" t="s">
        <v>15</v>
      </c>
      <c r="D28" s="24" t="s">
        <v>78</v>
      </c>
      <c r="E28" s="38">
        <v>350000</v>
      </c>
      <c r="F28" s="19">
        <v>350000</v>
      </c>
      <c r="G28" s="19"/>
      <c r="H28" s="26"/>
      <c r="I28" s="26"/>
      <c r="J28" s="26"/>
      <c r="K28" s="19"/>
      <c r="L28" s="12" t="s">
        <v>16</v>
      </c>
      <c r="N28" s="27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34.5" customHeight="1" x14ac:dyDescent="0.25">
      <c r="A29" s="20">
        <v>18</v>
      </c>
      <c r="B29" s="20">
        <v>60014</v>
      </c>
      <c r="C29" s="15" t="s">
        <v>15</v>
      </c>
      <c r="D29" s="24" t="s">
        <v>65</v>
      </c>
      <c r="E29" s="38">
        <f t="shared" ref="E29:E37" si="2">SUM(F29:K29)</f>
        <v>20000</v>
      </c>
      <c r="F29" s="19">
        <v>20000</v>
      </c>
      <c r="G29" s="19"/>
      <c r="H29" s="26"/>
      <c r="I29" s="26"/>
      <c r="J29" s="26"/>
      <c r="K29" s="19"/>
      <c r="L29" s="12" t="s">
        <v>16</v>
      </c>
      <c r="N29" s="27"/>
      <c r="O29" s="18"/>
      <c r="P29" s="18"/>
      <c r="Q29" s="18"/>
      <c r="R29" s="18"/>
      <c r="S29" s="18"/>
      <c r="T29" s="18"/>
      <c r="U29" s="18"/>
      <c r="V29" s="18"/>
      <c r="W29" s="18"/>
    </row>
    <row r="30" spans="1:23" ht="24.75" customHeight="1" x14ac:dyDescent="0.25">
      <c r="A30" s="20">
        <v>19</v>
      </c>
      <c r="B30" s="20">
        <v>60014</v>
      </c>
      <c r="C30" s="15" t="s">
        <v>15</v>
      </c>
      <c r="D30" s="24" t="s">
        <v>72</v>
      </c>
      <c r="E30" s="38">
        <f t="shared" si="2"/>
        <v>150000</v>
      </c>
      <c r="F30" s="19">
        <v>150000</v>
      </c>
      <c r="G30" s="19"/>
      <c r="H30" s="26"/>
      <c r="I30" s="26"/>
      <c r="J30" s="26"/>
      <c r="K30" s="19"/>
      <c r="L30" s="12" t="s">
        <v>16</v>
      </c>
      <c r="N30" s="27"/>
      <c r="O30" s="18"/>
      <c r="P30" s="18"/>
      <c r="Q30" s="18"/>
      <c r="R30" s="18"/>
      <c r="S30" s="18"/>
      <c r="T30" s="18"/>
      <c r="U30" s="18"/>
      <c r="V30" s="18"/>
      <c r="W30" s="18"/>
    </row>
    <row r="31" spans="1:23" ht="36.75" customHeight="1" x14ac:dyDescent="0.25">
      <c r="A31" s="20">
        <v>20</v>
      </c>
      <c r="B31" s="20">
        <v>60014</v>
      </c>
      <c r="C31" s="15" t="s">
        <v>56</v>
      </c>
      <c r="D31" s="24" t="s">
        <v>55</v>
      </c>
      <c r="E31" s="38">
        <f t="shared" si="2"/>
        <v>1000000</v>
      </c>
      <c r="F31" s="19">
        <v>1000000</v>
      </c>
      <c r="G31" s="19"/>
      <c r="H31" s="26"/>
      <c r="I31" s="26"/>
      <c r="J31" s="26"/>
      <c r="K31" s="19"/>
      <c r="L31" s="12" t="s">
        <v>16</v>
      </c>
      <c r="N31" s="27"/>
      <c r="O31" s="18"/>
      <c r="P31" s="18"/>
      <c r="Q31" s="18"/>
      <c r="R31" s="18"/>
      <c r="S31" s="18"/>
      <c r="T31" s="18"/>
      <c r="U31" s="18"/>
      <c r="V31" s="18"/>
      <c r="W31" s="18"/>
    </row>
    <row r="32" spans="1:23" ht="25.5" customHeight="1" x14ac:dyDescent="0.25">
      <c r="A32" s="20">
        <v>21</v>
      </c>
      <c r="B32" s="20">
        <v>60014</v>
      </c>
      <c r="C32" s="15" t="s">
        <v>15</v>
      </c>
      <c r="D32" s="24" t="s">
        <v>77</v>
      </c>
      <c r="E32" s="38">
        <f t="shared" si="2"/>
        <v>225000</v>
      </c>
      <c r="F32" s="19">
        <v>225000</v>
      </c>
      <c r="G32" s="19"/>
      <c r="H32" s="26"/>
      <c r="I32" s="26"/>
      <c r="J32" s="26"/>
      <c r="K32" s="19"/>
      <c r="L32" s="12" t="s">
        <v>16</v>
      </c>
      <c r="N32" s="27"/>
      <c r="O32" s="18"/>
      <c r="P32" s="18"/>
      <c r="Q32" s="18"/>
      <c r="R32" s="18"/>
      <c r="S32" s="18"/>
      <c r="T32" s="18"/>
      <c r="U32" s="18"/>
      <c r="V32" s="18"/>
      <c r="W32" s="18"/>
    </row>
    <row r="33" spans="1:23" ht="25.5" customHeight="1" x14ac:dyDescent="0.25">
      <c r="A33" s="72">
        <v>22</v>
      </c>
      <c r="B33" s="72">
        <v>60014</v>
      </c>
      <c r="C33" s="15" t="s">
        <v>15</v>
      </c>
      <c r="D33" s="73" t="s">
        <v>93</v>
      </c>
      <c r="E33" s="74">
        <f t="shared" si="2"/>
        <v>9000</v>
      </c>
      <c r="F33" s="19">
        <v>9000</v>
      </c>
      <c r="G33" s="19"/>
      <c r="H33" s="26"/>
      <c r="I33" s="26"/>
      <c r="J33" s="26"/>
      <c r="K33" s="19"/>
      <c r="L33" s="12" t="s">
        <v>16</v>
      </c>
      <c r="N33" s="27"/>
      <c r="O33" s="18"/>
      <c r="P33" s="18"/>
      <c r="Q33" s="18"/>
      <c r="R33" s="18"/>
      <c r="S33" s="18"/>
      <c r="T33" s="18"/>
      <c r="U33" s="18"/>
      <c r="V33" s="18"/>
      <c r="W33" s="18"/>
    </row>
    <row r="34" spans="1:23" ht="33.75" x14ac:dyDescent="0.25">
      <c r="A34" s="72">
        <v>23</v>
      </c>
      <c r="B34" s="72">
        <v>60014</v>
      </c>
      <c r="C34" s="15" t="s">
        <v>15</v>
      </c>
      <c r="D34" s="73" t="s">
        <v>94</v>
      </c>
      <c r="E34" s="74">
        <f t="shared" si="2"/>
        <v>21000</v>
      </c>
      <c r="F34" s="19">
        <v>21000</v>
      </c>
      <c r="G34" s="19"/>
      <c r="H34" s="26"/>
      <c r="I34" s="26"/>
      <c r="J34" s="26"/>
      <c r="K34" s="19"/>
      <c r="L34" s="12" t="s">
        <v>16</v>
      </c>
      <c r="N34" s="27"/>
      <c r="O34" s="18"/>
      <c r="P34" s="18"/>
      <c r="Q34" s="18"/>
      <c r="R34" s="18"/>
      <c r="S34" s="18"/>
      <c r="T34" s="18"/>
      <c r="U34" s="18"/>
      <c r="V34" s="18"/>
      <c r="W34" s="18"/>
    </row>
    <row r="35" spans="1:23" ht="36.75" customHeight="1" x14ac:dyDescent="0.25">
      <c r="A35" s="72">
        <v>24</v>
      </c>
      <c r="B35" s="72">
        <v>60014</v>
      </c>
      <c r="C35" s="15" t="s">
        <v>15</v>
      </c>
      <c r="D35" s="73" t="s">
        <v>48</v>
      </c>
      <c r="E35" s="74">
        <f t="shared" si="2"/>
        <v>30000</v>
      </c>
      <c r="F35" s="19">
        <v>30000</v>
      </c>
      <c r="G35" s="19"/>
      <c r="H35" s="26"/>
      <c r="I35" s="26"/>
      <c r="J35" s="26"/>
      <c r="K35" s="19"/>
      <c r="L35" s="12" t="s">
        <v>16</v>
      </c>
      <c r="N35" s="27"/>
      <c r="O35" s="18"/>
      <c r="P35" s="18"/>
      <c r="Q35" s="18"/>
      <c r="R35" s="18"/>
      <c r="S35" s="18"/>
      <c r="T35" s="18"/>
      <c r="U35" s="18"/>
      <c r="V35" s="18"/>
      <c r="W35" s="18"/>
    </row>
    <row r="36" spans="1:23" ht="25.5" customHeight="1" x14ac:dyDescent="0.25">
      <c r="A36" s="72">
        <v>25</v>
      </c>
      <c r="B36" s="72">
        <v>60014</v>
      </c>
      <c r="C36" s="15" t="s">
        <v>15</v>
      </c>
      <c r="D36" s="73" t="s">
        <v>95</v>
      </c>
      <c r="E36" s="74">
        <f t="shared" si="2"/>
        <v>25000</v>
      </c>
      <c r="F36" s="19">
        <v>25000</v>
      </c>
      <c r="G36" s="19"/>
      <c r="H36" s="26"/>
      <c r="I36" s="26"/>
      <c r="J36" s="26"/>
      <c r="K36" s="19"/>
      <c r="L36" s="12" t="s">
        <v>16</v>
      </c>
      <c r="N36" s="27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25.5" customHeight="1" x14ac:dyDescent="0.25">
      <c r="A37" s="84">
        <v>26</v>
      </c>
      <c r="B37" s="84">
        <v>60014</v>
      </c>
      <c r="C37" s="15" t="s">
        <v>15</v>
      </c>
      <c r="D37" s="85" t="s">
        <v>101</v>
      </c>
      <c r="E37" s="86">
        <f t="shared" si="2"/>
        <v>390000</v>
      </c>
      <c r="F37" s="19">
        <v>270000</v>
      </c>
      <c r="G37" s="19"/>
      <c r="H37" s="26"/>
      <c r="I37" s="26"/>
      <c r="J37" s="26">
        <v>120000</v>
      </c>
      <c r="K37" s="19"/>
      <c r="L37" s="12" t="s">
        <v>16</v>
      </c>
      <c r="N37" s="27"/>
      <c r="O37" s="18"/>
      <c r="P37" s="18"/>
      <c r="Q37" s="18"/>
      <c r="R37" s="18"/>
      <c r="S37" s="18"/>
      <c r="T37" s="18"/>
      <c r="U37" s="18"/>
      <c r="V37" s="18"/>
      <c r="W37" s="18"/>
    </row>
    <row r="38" spans="1:23" ht="21" customHeight="1" x14ac:dyDescent="0.25">
      <c r="A38" s="20"/>
      <c r="B38" s="20"/>
      <c r="C38" s="15"/>
      <c r="D38" s="23" t="s">
        <v>35</v>
      </c>
      <c r="E38" s="13">
        <f>SUM(E39:E39)</f>
        <v>2170032</v>
      </c>
      <c r="F38" s="13">
        <f>SUM(F39:F39)</f>
        <v>2170032</v>
      </c>
      <c r="G38" s="13">
        <f t="shared" ref="G38:K38" si="3">SUM(G39)</f>
        <v>0</v>
      </c>
      <c r="H38" s="13">
        <f t="shared" si="3"/>
        <v>0</v>
      </c>
      <c r="I38" s="13">
        <f t="shared" si="3"/>
        <v>0</v>
      </c>
      <c r="J38" s="13">
        <f t="shared" si="3"/>
        <v>0</v>
      </c>
      <c r="K38" s="13">
        <f t="shared" si="3"/>
        <v>0</v>
      </c>
      <c r="L38" s="12"/>
      <c r="N38" s="27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21" customHeight="1" x14ac:dyDescent="0.25">
      <c r="A39" s="20">
        <v>27</v>
      </c>
      <c r="B39" s="20">
        <v>70005</v>
      </c>
      <c r="C39" s="15" t="s">
        <v>30</v>
      </c>
      <c r="D39" s="24" t="s">
        <v>36</v>
      </c>
      <c r="E39" s="38">
        <f>SUM(F39:K39)</f>
        <v>2170032</v>
      </c>
      <c r="F39" s="38">
        <v>2170032</v>
      </c>
      <c r="G39" s="38"/>
      <c r="H39" s="38"/>
      <c r="I39" s="38"/>
      <c r="J39" s="38"/>
      <c r="K39" s="38"/>
      <c r="L39" s="39" t="s">
        <v>16</v>
      </c>
      <c r="N39" s="27"/>
      <c r="O39" s="18"/>
      <c r="P39" s="18"/>
      <c r="Q39" s="18"/>
      <c r="R39" s="18"/>
      <c r="S39" s="18"/>
      <c r="T39" s="18"/>
      <c r="U39" s="18"/>
      <c r="V39" s="18"/>
      <c r="W39" s="18"/>
    </row>
    <row r="40" spans="1:23" ht="21" customHeight="1" x14ac:dyDescent="0.25">
      <c r="A40" s="20"/>
      <c r="B40" s="20"/>
      <c r="C40" s="15"/>
      <c r="D40" s="23" t="s">
        <v>17</v>
      </c>
      <c r="E40" s="13">
        <f>SUM(E41:E43)</f>
        <v>408405.5</v>
      </c>
      <c r="F40" s="13">
        <f t="shared" ref="F40:K40" si="4">SUM(F41:F43)</f>
        <v>85695.32</v>
      </c>
      <c r="G40" s="13">
        <f t="shared" si="4"/>
        <v>0</v>
      </c>
      <c r="H40" s="13">
        <f t="shared" si="4"/>
        <v>0</v>
      </c>
      <c r="I40" s="13">
        <f t="shared" si="4"/>
        <v>0</v>
      </c>
      <c r="J40" s="13">
        <f t="shared" si="4"/>
        <v>51633.63</v>
      </c>
      <c r="K40" s="13">
        <f t="shared" si="4"/>
        <v>271076.55</v>
      </c>
      <c r="L40" s="12"/>
      <c r="N40" s="27"/>
      <c r="O40" s="18"/>
      <c r="P40" s="18"/>
      <c r="Q40" s="18"/>
      <c r="R40" s="18"/>
      <c r="S40" s="18"/>
      <c r="T40" s="18"/>
      <c r="U40" s="18"/>
      <c r="V40" s="18"/>
      <c r="W40" s="18"/>
    </row>
    <row r="41" spans="1:23" ht="25.5" customHeight="1" x14ac:dyDescent="0.25">
      <c r="A41" s="20">
        <v>28</v>
      </c>
      <c r="B41" s="20">
        <v>75020</v>
      </c>
      <c r="C41" s="15" t="s">
        <v>15</v>
      </c>
      <c r="D41" s="24" t="s">
        <v>24</v>
      </c>
      <c r="E41" s="38">
        <f t="shared" ref="E41:E57" si="5">SUM(F41:K41)</f>
        <v>25000</v>
      </c>
      <c r="F41" s="38">
        <v>25000</v>
      </c>
      <c r="G41" s="38"/>
      <c r="H41" s="38"/>
      <c r="I41" s="38"/>
      <c r="J41" s="38"/>
      <c r="K41" s="38"/>
      <c r="L41" s="39" t="s">
        <v>16</v>
      </c>
      <c r="N41" s="27"/>
      <c r="O41" s="18"/>
      <c r="P41" s="18"/>
      <c r="Q41" s="18"/>
      <c r="R41" s="18"/>
      <c r="S41" s="18"/>
      <c r="T41" s="18"/>
      <c r="U41" s="18"/>
      <c r="V41" s="18"/>
      <c r="W41" s="18"/>
    </row>
    <row r="42" spans="1:23" ht="26.25" customHeight="1" x14ac:dyDescent="0.25">
      <c r="A42" s="20">
        <v>29</v>
      </c>
      <c r="B42" s="20">
        <v>75020</v>
      </c>
      <c r="C42" s="15" t="s">
        <v>47</v>
      </c>
      <c r="D42" s="24" t="s">
        <v>46</v>
      </c>
      <c r="E42" s="38">
        <f>SUM(F42:K42)</f>
        <v>347000</v>
      </c>
      <c r="F42" s="38">
        <v>24289.82</v>
      </c>
      <c r="G42" s="38"/>
      <c r="H42" s="38"/>
      <c r="I42" s="38"/>
      <c r="J42" s="38">
        <v>51633.63</v>
      </c>
      <c r="K42" s="38">
        <v>271076.55</v>
      </c>
      <c r="L42" s="39" t="s">
        <v>16</v>
      </c>
      <c r="N42" s="29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48.75" customHeight="1" x14ac:dyDescent="0.25">
      <c r="A43" s="93">
        <v>30</v>
      </c>
      <c r="B43" s="93">
        <v>75020</v>
      </c>
      <c r="C43" s="15" t="s">
        <v>15</v>
      </c>
      <c r="D43" s="94" t="s">
        <v>105</v>
      </c>
      <c r="E43" s="95">
        <f>SUM(F43:K43)</f>
        <v>36405.5</v>
      </c>
      <c r="F43" s="95">
        <v>36405.5</v>
      </c>
      <c r="G43" s="95"/>
      <c r="H43" s="95"/>
      <c r="I43" s="95"/>
      <c r="J43" s="95"/>
      <c r="K43" s="95"/>
      <c r="L43" s="92" t="s">
        <v>16</v>
      </c>
      <c r="N43" s="29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22.5" customHeight="1" x14ac:dyDescent="0.25">
      <c r="A44" s="88"/>
      <c r="B44" s="88"/>
      <c r="C44" s="15"/>
      <c r="D44" s="23" t="s">
        <v>102</v>
      </c>
      <c r="E44" s="13">
        <f>SUM(E45:E48)</f>
        <v>6654000</v>
      </c>
      <c r="F44" s="13">
        <f t="shared" ref="F44:K44" si="6">SUM(F45:F48)</f>
        <v>33000</v>
      </c>
      <c r="G44" s="13">
        <f t="shared" si="6"/>
        <v>0</v>
      </c>
      <c r="H44" s="13">
        <f t="shared" si="6"/>
        <v>0</v>
      </c>
      <c r="I44" s="13">
        <f t="shared" si="6"/>
        <v>0</v>
      </c>
      <c r="J44" s="13">
        <f t="shared" si="6"/>
        <v>6621000</v>
      </c>
      <c r="K44" s="13">
        <f t="shared" si="6"/>
        <v>0</v>
      </c>
      <c r="L44" s="12"/>
      <c r="N44" s="27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27.75" customHeight="1" x14ac:dyDescent="0.25">
      <c r="A45" s="88">
        <v>31</v>
      </c>
      <c r="B45" s="88">
        <v>75295</v>
      </c>
      <c r="C45" s="15" t="s">
        <v>30</v>
      </c>
      <c r="D45" s="91" t="s">
        <v>104</v>
      </c>
      <c r="E45" s="90">
        <f>SUM(F45:K45)</f>
        <v>2200000</v>
      </c>
      <c r="F45" s="90"/>
      <c r="G45" s="90"/>
      <c r="H45" s="90"/>
      <c r="I45" s="90"/>
      <c r="J45" s="90">
        <v>2200000</v>
      </c>
      <c r="K45" s="90"/>
      <c r="L45" s="89" t="s">
        <v>86</v>
      </c>
      <c r="N45" s="27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24" customHeight="1" x14ac:dyDescent="0.25">
      <c r="A46" s="88">
        <v>32</v>
      </c>
      <c r="B46" s="88">
        <v>75295</v>
      </c>
      <c r="C46" s="15" t="s">
        <v>30</v>
      </c>
      <c r="D46" s="91" t="s">
        <v>103</v>
      </c>
      <c r="E46" s="90">
        <f>SUM(F46:K46)</f>
        <v>68500</v>
      </c>
      <c r="F46" s="90"/>
      <c r="G46" s="90"/>
      <c r="H46" s="90"/>
      <c r="I46" s="90"/>
      <c r="J46" s="90">
        <v>68500</v>
      </c>
      <c r="K46" s="90"/>
      <c r="L46" s="89" t="s">
        <v>86</v>
      </c>
      <c r="N46" s="29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26.25" customHeight="1" x14ac:dyDescent="0.25">
      <c r="A47" s="97">
        <v>33</v>
      </c>
      <c r="B47" s="97">
        <v>75295</v>
      </c>
      <c r="C47" s="15" t="s">
        <v>30</v>
      </c>
      <c r="D47" s="98" t="s">
        <v>109</v>
      </c>
      <c r="E47" s="99">
        <f>SUM(F47:K47)</f>
        <v>935000</v>
      </c>
      <c r="F47" s="99">
        <v>33000</v>
      </c>
      <c r="G47" s="99"/>
      <c r="H47" s="99"/>
      <c r="I47" s="99"/>
      <c r="J47" s="99">
        <v>902000</v>
      </c>
      <c r="K47" s="99"/>
      <c r="L47" s="96" t="s">
        <v>16</v>
      </c>
      <c r="N47" s="29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26.25" customHeight="1" x14ac:dyDescent="0.25">
      <c r="A48" s="101">
        <v>34</v>
      </c>
      <c r="B48" s="101">
        <v>75295</v>
      </c>
      <c r="C48" s="15" t="s">
        <v>30</v>
      </c>
      <c r="D48" s="102" t="s">
        <v>110</v>
      </c>
      <c r="E48" s="103">
        <f>SUM(F48:K48)</f>
        <v>3450500</v>
      </c>
      <c r="F48" s="103">
        <v>0</v>
      </c>
      <c r="G48" s="103"/>
      <c r="H48" s="103"/>
      <c r="I48" s="103"/>
      <c r="J48" s="103">
        <v>3450500</v>
      </c>
      <c r="K48" s="103"/>
      <c r="L48" s="100" t="s">
        <v>16</v>
      </c>
      <c r="N48" s="29"/>
      <c r="O48" s="18"/>
      <c r="P48" s="18"/>
      <c r="Q48" s="18"/>
      <c r="R48" s="18"/>
      <c r="S48" s="18"/>
      <c r="T48" s="18"/>
      <c r="U48" s="18"/>
      <c r="V48" s="18"/>
      <c r="W48" s="18"/>
    </row>
    <row r="49" spans="1:34" ht="19.5" customHeight="1" x14ac:dyDescent="0.25">
      <c r="A49" s="20"/>
      <c r="B49" s="20"/>
      <c r="C49" s="15"/>
      <c r="D49" s="23" t="s">
        <v>31</v>
      </c>
      <c r="E49" s="16">
        <f t="shared" si="5"/>
        <v>108000</v>
      </c>
      <c r="F49" s="16">
        <f t="shared" ref="F49:K49" si="7">SUM(F50:F54)</f>
        <v>80000</v>
      </c>
      <c r="G49" s="16">
        <f t="shared" si="7"/>
        <v>0</v>
      </c>
      <c r="H49" s="16">
        <f t="shared" si="7"/>
        <v>0</v>
      </c>
      <c r="I49" s="16">
        <f t="shared" si="7"/>
        <v>0</v>
      </c>
      <c r="J49" s="16">
        <f t="shared" si="7"/>
        <v>0</v>
      </c>
      <c r="K49" s="16">
        <f t="shared" si="7"/>
        <v>28000</v>
      </c>
      <c r="L49" s="39"/>
      <c r="N49" s="27"/>
      <c r="O49" s="18"/>
      <c r="P49" s="18"/>
      <c r="Q49" s="18"/>
      <c r="R49" s="18"/>
      <c r="S49" s="18"/>
      <c r="T49" s="18"/>
      <c r="U49" s="18"/>
      <c r="V49" s="18"/>
      <c r="W49" s="18"/>
    </row>
    <row r="50" spans="1:34" ht="23.25" customHeight="1" x14ac:dyDescent="0.25">
      <c r="A50" s="20">
        <v>35</v>
      </c>
      <c r="B50" s="20">
        <v>75404</v>
      </c>
      <c r="C50" s="15" t="s">
        <v>32</v>
      </c>
      <c r="D50" s="24" t="s">
        <v>33</v>
      </c>
      <c r="E50" s="38">
        <f t="shared" si="5"/>
        <v>30000</v>
      </c>
      <c r="F50" s="38">
        <v>30000</v>
      </c>
      <c r="G50" s="38"/>
      <c r="H50" s="47"/>
      <c r="I50" s="47"/>
      <c r="J50" s="47"/>
      <c r="K50" s="38"/>
      <c r="L50" s="39" t="s">
        <v>16</v>
      </c>
      <c r="N50" s="27"/>
      <c r="O50" s="18"/>
      <c r="P50" s="18"/>
      <c r="Q50" s="18"/>
      <c r="R50" s="18"/>
      <c r="S50" s="18"/>
      <c r="T50" s="18"/>
      <c r="U50" s="18"/>
      <c r="V50" s="18"/>
      <c r="W50" s="18"/>
    </row>
    <row r="51" spans="1:34" ht="24" customHeight="1" x14ac:dyDescent="0.25">
      <c r="A51" s="59">
        <v>36</v>
      </c>
      <c r="B51" s="59">
        <v>75411</v>
      </c>
      <c r="C51" s="15" t="s">
        <v>30</v>
      </c>
      <c r="D51" s="61" t="s">
        <v>85</v>
      </c>
      <c r="E51" s="62">
        <f>SUM(F51:K51)</f>
        <v>28000</v>
      </c>
      <c r="F51" s="62"/>
      <c r="G51" s="62"/>
      <c r="H51" s="47"/>
      <c r="I51" s="47"/>
      <c r="J51" s="47"/>
      <c r="K51" s="62">
        <v>28000</v>
      </c>
      <c r="L51" s="60" t="s">
        <v>86</v>
      </c>
      <c r="N51" s="27"/>
      <c r="O51" s="18"/>
      <c r="P51" s="18"/>
      <c r="Q51" s="18"/>
      <c r="R51" s="18"/>
      <c r="S51" s="18"/>
      <c r="T51" s="18"/>
      <c r="U51" s="18"/>
      <c r="V51" s="18"/>
      <c r="W51" s="18"/>
    </row>
    <row r="52" spans="1:34" ht="21.75" customHeight="1" x14ac:dyDescent="0.25">
      <c r="A52" s="20">
        <v>37</v>
      </c>
      <c r="B52" s="20">
        <v>75478</v>
      </c>
      <c r="C52" s="15" t="s">
        <v>56</v>
      </c>
      <c r="D52" s="24" t="s">
        <v>57</v>
      </c>
      <c r="E52" s="38">
        <f t="shared" si="5"/>
        <v>50000</v>
      </c>
      <c r="F52" s="38">
        <v>50000</v>
      </c>
      <c r="G52" s="38"/>
      <c r="H52" s="47"/>
      <c r="I52" s="47"/>
      <c r="J52" s="47"/>
      <c r="K52" s="38"/>
      <c r="L52" s="39" t="s">
        <v>16</v>
      </c>
      <c r="N52" s="27"/>
      <c r="O52" s="18"/>
      <c r="P52" s="18"/>
      <c r="Q52" s="18"/>
      <c r="R52" s="18"/>
      <c r="S52" s="18"/>
      <c r="T52" s="18"/>
      <c r="U52" s="18"/>
      <c r="V52" s="18"/>
      <c r="W52" s="18"/>
    </row>
    <row r="53" spans="1:34" ht="36" customHeight="1" x14ac:dyDescent="0.25">
      <c r="A53" s="20">
        <v>38</v>
      </c>
      <c r="B53" s="20">
        <v>75478</v>
      </c>
      <c r="C53" s="15" t="s">
        <v>15</v>
      </c>
      <c r="D53" s="40" t="s">
        <v>88</v>
      </c>
      <c r="E53" s="38">
        <f t="shared" si="5"/>
        <v>0</v>
      </c>
      <c r="F53" s="38">
        <v>0</v>
      </c>
      <c r="G53" s="38">
        <v>0</v>
      </c>
      <c r="H53" s="47"/>
      <c r="I53" s="47"/>
      <c r="J53" s="47">
        <v>0</v>
      </c>
      <c r="K53" s="38"/>
      <c r="L53" s="39" t="s">
        <v>16</v>
      </c>
      <c r="N53" s="27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</row>
    <row r="54" spans="1:34" ht="38.25" customHeight="1" x14ac:dyDescent="0.25">
      <c r="A54" s="20">
        <v>39</v>
      </c>
      <c r="B54" s="20">
        <v>75478</v>
      </c>
      <c r="C54" s="15" t="s">
        <v>15</v>
      </c>
      <c r="D54" s="24" t="s">
        <v>87</v>
      </c>
      <c r="E54" s="38">
        <f t="shared" si="5"/>
        <v>0</v>
      </c>
      <c r="F54" s="38">
        <v>0</v>
      </c>
      <c r="G54" s="38"/>
      <c r="H54" s="47"/>
      <c r="I54" s="47"/>
      <c r="J54" s="47">
        <v>0</v>
      </c>
      <c r="K54" s="38"/>
      <c r="L54" s="39" t="s">
        <v>16</v>
      </c>
      <c r="N54" s="27"/>
      <c r="O54" s="18"/>
      <c r="P54" s="18"/>
      <c r="Q54" s="18"/>
      <c r="R54" s="18"/>
      <c r="S54" s="18"/>
      <c r="T54" s="18"/>
      <c r="U54" s="18"/>
      <c r="V54" s="18"/>
      <c r="W54" s="18"/>
    </row>
    <row r="55" spans="1:34" ht="20.25" customHeight="1" x14ac:dyDescent="0.25">
      <c r="A55" s="41"/>
      <c r="B55" s="41"/>
      <c r="C55" s="30"/>
      <c r="D55" s="31" t="s">
        <v>59</v>
      </c>
      <c r="E55" s="16">
        <f t="shared" si="5"/>
        <v>5096513.7799999993</v>
      </c>
      <c r="F55" s="16">
        <f t="shared" ref="F55:K55" si="8">SUM(F56:F64)</f>
        <v>1770890.6</v>
      </c>
      <c r="G55" s="16">
        <f t="shared" si="8"/>
        <v>0</v>
      </c>
      <c r="H55" s="16">
        <f t="shared" si="8"/>
        <v>0</v>
      </c>
      <c r="I55" s="16">
        <f t="shared" si="8"/>
        <v>0</v>
      </c>
      <c r="J55" s="16">
        <f t="shared" si="8"/>
        <v>1194500</v>
      </c>
      <c r="K55" s="16">
        <f t="shared" si="8"/>
        <v>2131123.1799999997</v>
      </c>
      <c r="L55" s="17"/>
      <c r="N55" s="3"/>
    </row>
    <row r="56" spans="1:34" ht="27" customHeight="1" x14ac:dyDescent="0.25">
      <c r="A56" s="51">
        <v>40</v>
      </c>
      <c r="B56" s="51">
        <v>80102</v>
      </c>
      <c r="C56" s="30" t="s">
        <v>15</v>
      </c>
      <c r="D56" s="50" t="s">
        <v>79</v>
      </c>
      <c r="E56" s="49">
        <f>SUM(F56:K56)</f>
        <v>19750</v>
      </c>
      <c r="F56" s="49">
        <v>19750</v>
      </c>
      <c r="G56" s="49"/>
      <c r="H56" s="47"/>
      <c r="I56" s="47"/>
      <c r="J56" s="47"/>
      <c r="K56" s="49"/>
      <c r="L56" s="48" t="s">
        <v>16</v>
      </c>
      <c r="N56" s="3"/>
    </row>
    <row r="57" spans="1:34" ht="26.25" customHeight="1" x14ac:dyDescent="0.25">
      <c r="A57" s="41">
        <v>41</v>
      </c>
      <c r="B57" s="41">
        <v>80115</v>
      </c>
      <c r="C57" s="30" t="s">
        <v>15</v>
      </c>
      <c r="D57" s="40" t="s">
        <v>70</v>
      </c>
      <c r="E57" s="38">
        <f t="shared" si="5"/>
        <v>50000</v>
      </c>
      <c r="F57" s="38">
        <v>50000</v>
      </c>
      <c r="G57" s="38"/>
      <c r="H57" s="47"/>
      <c r="I57" s="47"/>
      <c r="J57" s="47"/>
      <c r="K57" s="38"/>
      <c r="L57" s="39" t="s">
        <v>60</v>
      </c>
      <c r="N57" s="3"/>
    </row>
    <row r="58" spans="1:34" ht="34.5" customHeight="1" x14ac:dyDescent="0.25">
      <c r="A58" s="41">
        <v>42</v>
      </c>
      <c r="B58" s="41">
        <v>80115</v>
      </c>
      <c r="C58" s="30" t="s">
        <v>15</v>
      </c>
      <c r="D58" s="40" t="s">
        <v>73</v>
      </c>
      <c r="E58" s="38">
        <f>SUM(F58:K58)</f>
        <v>111000</v>
      </c>
      <c r="F58" s="38">
        <v>111000</v>
      </c>
      <c r="G58" s="38"/>
      <c r="H58" s="47"/>
      <c r="I58" s="47"/>
      <c r="J58" s="47"/>
      <c r="K58" s="38"/>
      <c r="L58" s="52" t="s">
        <v>16</v>
      </c>
      <c r="N58" s="3"/>
    </row>
    <row r="59" spans="1:34" s="34" customFormat="1" ht="35.25" customHeight="1" x14ac:dyDescent="0.25">
      <c r="A59" s="41">
        <v>43</v>
      </c>
      <c r="B59" s="41">
        <v>80195</v>
      </c>
      <c r="C59" s="30" t="s">
        <v>15</v>
      </c>
      <c r="D59" s="40" t="s">
        <v>68</v>
      </c>
      <c r="E59" s="38">
        <f>SUM(F59:K59)</f>
        <v>1019560</v>
      </c>
      <c r="F59" s="38">
        <v>519560</v>
      </c>
      <c r="G59" s="38"/>
      <c r="H59" s="47"/>
      <c r="I59" s="47"/>
      <c r="J59" s="47">
        <v>500000</v>
      </c>
      <c r="K59" s="38"/>
      <c r="L59" s="39" t="s">
        <v>16</v>
      </c>
    </row>
    <row r="60" spans="1:34" s="34" customFormat="1" ht="27.75" customHeight="1" x14ac:dyDescent="0.25">
      <c r="A60" s="66">
        <v>44</v>
      </c>
      <c r="B60" s="66">
        <v>80195</v>
      </c>
      <c r="C60" s="30" t="s">
        <v>15</v>
      </c>
      <c r="D60" s="65" t="s">
        <v>89</v>
      </c>
      <c r="E60" s="64">
        <f>SUM(F60:K60)</f>
        <v>1389000</v>
      </c>
      <c r="F60" s="64">
        <v>694500</v>
      </c>
      <c r="G60" s="64"/>
      <c r="H60" s="47"/>
      <c r="I60" s="47"/>
      <c r="J60" s="47">
        <v>694500</v>
      </c>
      <c r="K60" s="64"/>
      <c r="L60" s="63" t="s">
        <v>16</v>
      </c>
    </row>
    <row r="61" spans="1:34" ht="18.75" customHeight="1" x14ac:dyDescent="0.25">
      <c r="A61" s="133">
        <v>45</v>
      </c>
      <c r="B61" s="133">
        <v>80195</v>
      </c>
      <c r="C61" s="30" t="s">
        <v>62</v>
      </c>
      <c r="D61" s="132" t="s">
        <v>61</v>
      </c>
      <c r="E61" s="131">
        <f>SUM(F61:K62)</f>
        <v>1251639.8999999999</v>
      </c>
      <c r="F61" s="38">
        <v>187746</v>
      </c>
      <c r="G61" s="38"/>
      <c r="H61" s="47"/>
      <c r="I61" s="47"/>
      <c r="J61" s="47"/>
      <c r="K61" s="38"/>
      <c r="L61" s="128" t="s">
        <v>16</v>
      </c>
      <c r="N61" s="3"/>
    </row>
    <row r="62" spans="1:34" ht="18.75" customHeight="1" x14ac:dyDescent="0.25">
      <c r="A62" s="133"/>
      <c r="B62" s="133"/>
      <c r="C62" s="30" t="s">
        <v>66</v>
      </c>
      <c r="D62" s="132"/>
      <c r="E62" s="131"/>
      <c r="F62" s="38"/>
      <c r="G62" s="38"/>
      <c r="H62" s="47"/>
      <c r="I62" s="47"/>
      <c r="J62" s="47"/>
      <c r="K62" s="38">
        <v>1063893.8999999999</v>
      </c>
      <c r="L62" s="128"/>
      <c r="N62" s="3"/>
    </row>
    <row r="63" spans="1:34" ht="18.75" customHeight="1" x14ac:dyDescent="0.25">
      <c r="A63" s="133"/>
      <c r="B63" s="133"/>
      <c r="C63" s="30" t="s">
        <v>63</v>
      </c>
      <c r="D63" s="132"/>
      <c r="E63" s="131">
        <f>SUM(F63:K64)</f>
        <v>1255563.8800000001</v>
      </c>
      <c r="F63" s="38">
        <v>188334.6</v>
      </c>
      <c r="G63" s="38"/>
      <c r="H63" s="47"/>
      <c r="I63" s="47"/>
      <c r="J63" s="47"/>
      <c r="K63" s="38"/>
      <c r="L63" s="128"/>
      <c r="N63" s="32"/>
      <c r="O63" s="32"/>
      <c r="P63" s="32"/>
    </row>
    <row r="64" spans="1:34" ht="18.75" customHeight="1" x14ac:dyDescent="0.25">
      <c r="A64" s="133"/>
      <c r="B64" s="133"/>
      <c r="C64" s="30" t="s">
        <v>67</v>
      </c>
      <c r="D64" s="132"/>
      <c r="E64" s="131"/>
      <c r="F64" s="38"/>
      <c r="G64" s="38"/>
      <c r="H64" s="47"/>
      <c r="I64" s="47"/>
      <c r="J64" s="47"/>
      <c r="K64" s="38">
        <v>1067229.28</v>
      </c>
      <c r="L64" s="128"/>
      <c r="N64" s="32"/>
      <c r="O64" s="32"/>
      <c r="P64" s="32"/>
    </row>
    <row r="65" spans="1:23" ht="24" customHeight="1" x14ac:dyDescent="0.25">
      <c r="A65" s="20"/>
      <c r="B65" s="20"/>
      <c r="C65" s="15"/>
      <c r="D65" s="23" t="s">
        <v>18</v>
      </c>
      <c r="E65" s="13">
        <f>SUM(E66:E66)</f>
        <v>0</v>
      </c>
      <c r="F65" s="13">
        <f>SUM(F66:F66)</f>
        <v>0</v>
      </c>
      <c r="G65" s="13"/>
      <c r="H65" s="13"/>
      <c r="I65" s="13"/>
      <c r="J65" s="13"/>
      <c r="K65" s="13"/>
      <c r="L65" s="12"/>
      <c r="N65" s="27"/>
      <c r="O65" s="18"/>
      <c r="P65" s="18"/>
      <c r="Q65" s="18"/>
      <c r="R65" s="18"/>
      <c r="S65" s="18"/>
      <c r="T65" s="18"/>
      <c r="U65" s="18"/>
      <c r="V65" s="18"/>
      <c r="W65" s="18"/>
    </row>
    <row r="66" spans="1:23" ht="24.75" customHeight="1" x14ac:dyDescent="0.25">
      <c r="A66" s="20">
        <v>46</v>
      </c>
      <c r="B66" s="20">
        <v>85111</v>
      </c>
      <c r="C66" s="15" t="s">
        <v>19</v>
      </c>
      <c r="D66" s="24" t="s">
        <v>71</v>
      </c>
      <c r="E66" s="38">
        <f>SUM(F66:K66)</f>
        <v>0</v>
      </c>
      <c r="F66" s="38">
        <v>0</v>
      </c>
      <c r="G66" s="38"/>
      <c r="H66" s="47"/>
      <c r="I66" s="47"/>
      <c r="J66" s="47"/>
      <c r="K66" s="38"/>
      <c r="L66" s="39" t="s">
        <v>16</v>
      </c>
      <c r="N66" s="27"/>
      <c r="O66" s="18"/>
      <c r="P66" s="18"/>
      <c r="Q66" s="18"/>
      <c r="R66" s="18"/>
      <c r="S66" s="18"/>
      <c r="T66" s="18"/>
      <c r="U66" s="18"/>
      <c r="V66" s="18"/>
      <c r="W66" s="18"/>
    </row>
    <row r="67" spans="1:23" ht="21.75" customHeight="1" x14ac:dyDescent="0.25">
      <c r="A67" s="54"/>
      <c r="B67" s="54"/>
      <c r="C67" s="15"/>
      <c r="D67" s="23" t="s">
        <v>82</v>
      </c>
      <c r="E67" s="13">
        <f>SUM(E68:E69)</f>
        <v>220950</v>
      </c>
      <c r="F67" s="13">
        <f t="shared" ref="F67:K67" si="9">SUM(F68:F69)</f>
        <v>69950</v>
      </c>
      <c r="G67" s="13">
        <f t="shared" si="9"/>
        <v>0</v>
      </c>
      <c r="H67" s="13">
        <f t="shared" si="9"/>
        <v>0</v>
      </c>
      <c r="I67" s="13">
        <f t="shared" si="9"/>
        <v>0</v>
      </c>
      <c r="J67" s="13">
        <f t="shared" si="9"/>
        <v>0</v>
      </c>
      <c r="K67" s="13">
        <f t="shared" si="9"/>
        <v>151000</v>
      </c>
      <c r="L67" s="12"/>
      <c r="N67" s="27"/>
      <c r="O67" s="18"/>
      <c r="P67" s="18"/>
      <c r="Q67" s="18"/>
      <c r="R67" s="18"/>
      <c r="S67" s="18"/>
      <c r="T67" s="18"/>
      <c r="U67" s="18"/>
      <c r="V67" s="18"/>
      <c r="W67" s="18"/>
    </row>
    <row r="68" spans="1:23" ht="25.5" customHeight="1" x14ac:dyDescent="0.25">
      <c r="A68" s="54">
        <v>47</v>
      </c>
      <c r="B68" s="54">
        <v>85202</v>
      </c>
      <c r="C68" s="15" t="s">
        <v>15</v>
      </c>
      <c r="D68" s="56" t="s">
        <v>83</v>
      </c>
      <c r="E68" s="57">
        <f>SUM(F68:K68)</f>
        <v>18450</v>
      </c>
      <c r="F68" s="57">
        <v>18450</v>
      </c>
      <c r="G68" s="57"/>
      <c r="H68" s="47"/>
      <c r="I68" s="47"/>
      <c r="J68" s="47"/>
      <c r="K68" s="57"/>
      <c r="L68" s="55" t="s">
        <v>84</v>
      </c>
      <c r="N68" s="27"/>
      <c r="O68" s="18"/>
      <c r="P68" s="18"/>
      <c r="Q68" s="18"/>
      <c r="R68" s="18"/>
      <c r="S68" s="18"/>
      <c r="T68" s="18"/>
      <c r="U68" s="18"/>
      <c r="V68" s="18"/>
      <c r="W68" s="18"/>
    </row>
    <row r="69" spans="1:23" ht="48.75" customHeight="1" x14ac:dyDescent="0.25">
      <c r="A69" s="77">
        <v>48</v>
      </c>
      <c r="B69" s="77">
        <v>85202</v>
      </c>
      <c r="C69" s="15" t="s">
        <v>30</v>
      </c>
      <c r="D69" s="78" t="s">
        <v>98</v>
      </c>
      <c r="E69" s="79">
        <f>SUM(F69:K69)</f>
        <v>202500</v>
      </c>
      <c r="F69" s="79">
        <v>51500</v>
      </c>
      <c r="G69" s="79"/>
      <c r="H69" s="47"/>
      <c r="I69" s="47"/>
      <c r="J69" s="47"/>
      <c r="K69" s="79">
        <v>151000</v>
      </c>
      <c r="L69" s="76" t="s">
        <v>16</v>
      </c>
      <c r="N69" s="27"/>
      <c r="O69" s="18"/>
      <c r="P69" s="18"/>
      <c r="Q69" s="18"/>
      <c r="R69" s="18"/>
      <c r="S69" s="18"/>
      <c r="T69" s="18"/>
      <c r="U69" s="18"/>
      <c r="V69" s="18"/>
      <c r="W69" s="18"/>
    </row>
    <row r="70" spans="1:23" ht="21.75" customHeight="1" x14ac:dyDescent="0.25">
      <c r="A70" s="67"/>
      <c r="B70" s="67"/>
      <c r="C70" s="15"/>
      <c r="D70" s="23" t="s">
        <v>90</v>
      </c>
      <c r="E70" s="13">
        <f>SUM(E71:E71)</f>
        <v>20000</v>
      </c>
      <c r="F70" s="13">
        <f>SUM(F71:F71)</f>
        <v>20000</v>
      </c>
      <c r="G70" s="13"/>
      <c r="H70" s="13"/>
      <c r="I70" s="13"/>
      <c r="J70" s="13"/>
      <c r="K70" s="13"/>
      <c r="L70" s="12"/>
      <c r="N70" s="27"/>
      <c r="O70" s="18"/>
      <c r="P70" s="18"/>
      <c r="Q70" s="18"/>
      <c r="R70" s="18"/>
      <c r="S70" s="18"/>
      <c r="T70" s="18"/>
      <c r="U70" s="18"/>
      <c r="V70" s="18"/>
      <c r="W70" s="18"/>
    </row>
    <row r="71" spans="1:23" ht="45" x14ac:dyDescent="0.25">
      <c r="A71" s="67">
        <v>49</v>
      </c>
      <c r="B71" s="67">
        <v>85403</v>
      </c>
      <c r="C71" s="15" t="s">
        <v>30</v>
      </c>
      <c r="D71" s="69" t="s">
        <v>91</v>
      </c>
      <c r="E71" s="70">
        <f>SUM(F71:K71)</f>
        <v>20000</v>
      </c>
      <c r="F71" s="70">
        <v>20000</v>
      </c>
      <c r="G71" s="70"/>
      <c r="H71" s="47"/>
      <c r="I71" s="47"/>
      <c r="J71" s="47"/>
      <c r="K71" s="70"/>
      <c r="L71" s="68" t="s">
        <v>92</v>
      </c>
      <c r="N71" s="27"/>
      <c r="O71" s="18"/>
      <c r="P71" s="18"/>
      <c r="Q71" s="18"/>
      <c r="R71" s="18"/>
      <c r="S71" s="18"/>
      <c r="T71" s="18"/>
      <c r="U71" s="18"/>
      <c r="V71" s="18"/>
      <c r="W71" s="18"/>
    </row>
    <row r="72" spans="1:23" ht="21.75" customHeight="1" x14ac:dyDescent="0.25">
      <c r="A72" s="72"/>
      <c r="B72" s="72"/>
      <c r="C72" s="15"/>
      <c r="D72" s="23" t="s">
        <v>96</v>
      </c>
      <c r="E72" s="13">
        <f>SUM(E73:E73)</f>
        <v>218255</v>
      </c>
      <c r="F72" s="13">
        <f t="shared" ref="F72:K72" si="10">SUM(F73:F73)</f>
        <v>114000</v>
      </c>
      <c r="G72" s="13">
        <f t="shared" si="10"/>
        <v>0</v>
      </c>
      <c r="H72" s="13">
        <f t="shared" si="10"/>
        <v>0</v>
      </c>
      <c r="I72" s="13">
        <f t="shared" si="10"/>
        <v>104255</v>
      </c>
      <c r="J72" s="13">
        <f t="shared" si="10"/>
        <v>0</v>
      </c>
      <c r="K72" s="13">
        <f t="shared" si="10"/>
        <v>0</v>
      </c>
      <c r="L72" s="12"/>
      <c r="N72" s="27"/>
      <c r="O72" s="18"/>
      <c r="P72" s="18"/>
      <c r="Q72" s="18"/>
      <c r="R72" s="18"/>
      <c r="S72" s="18"/>
      <c r="T72" s="18"/>
      <c r="U72" s="18"/>
      <c r="V72" s="18"/>
      <c r="W72" s="18"/>
    </row>
    <row r="73" spans="1:23" ht="24.75" customHeight="1" x14ac:dyDescent="0.25">
      <c r="A73" s="72">
        <v>50</v>
      </c>
      <c r="B73" s="72">
        <v>90095</v>
      </c>
      <c r="C73" s="15" t="s">
        <v>15</v>
      </c>
      <c r="D73" s="73" t="s">
        <v>97</v>
      </c>
      <c r="E73" s="74">
        <f>SUM(F73:K73)</f>
        <v>218255</v>
      </c>
      <c r="F73" s="74">
        <v>114000</v>
      </c>
      <c r="G73" s="74"/>
      <c r="H73" s="47"/>
      <c r="I73" s="47">
        <v>104255</v>
      </c>
      <c r="J73" s="47"/>
      <c r="K73" s="74"/>
      <c r="L73" s="71" t="s">
        <v>16</v>
      </c>
      <c r="N73" s="27"/>
      <c r="O73" s="18"/>
      <c r="P73" s="18"/>
      <c r="Q73" s="18"/>
      <c r="R73" s="18"/>
      <c r="S73" s="18"/>
      <c r="T73" s="18"/>
      <c r="U73" s="18"/>
      <c r="V73" s="18"/>
      <c r="W73" s="18"/>
    </row>
    <row r="74" spans="1:23" ht="22.5" customHeight="1" x14ac:dyDescent="0.25">
      <c r="A74" s="21"/>
      <c r="B74" s="21"/>
      <c r="C74" s="22"/>
      <c r="D74" s="23" t="s">
        <v>39</v>
      </c>
      <c r="E74" s="16">
        <f>SUM(E75:E76)</f>
        <v>3906031.8400000003</v>
      </c>
      <c r="F74" s="16">
        <f>SUM(F75:F76)</f>
        <v>78120.639999999999</v>
      </c>
      <c r="G74" s="16"/>
      <c r="H74" s="16"/>
      <c r="I74" s="16">
        <f>SUM(I75:I76)</f>
        <v>3827911.2</v>
      </c>
      <c r="J74" s="16"/>
      <c r="K74" s="16"/>
      <c r="L74" s="12"/>
      <c r="N74" s="27"/>
      <c r="O74" s="18"/>
      <c r="P74" s="18"/>
      <c r="Q74" s="18"/>
      <c r="R74" s="18"/>
      <c r="S74" s="18"/>
      <c r="T74" s="18"/>
      <c r="U74" s="18"/>
      <c r="V74" s="18"/>
      <c r="W74" s="18"/>
    </row>
    <row r="75" spans="1:23" ht="38.25" customHeight="1" x14ac:dyDescent="0.25">
      <c r="A75" s="20">
        <v>51</v>
      </c>
      <c r="B75" s="20">
        <v>92120</v>
      </c>
      <c r="C75" s="30" t="s">
        <v>58</v>
      </c>
      <c r="D75" s="24" t="s">
        <v>76</v>
      </c>
      <c r="E75" s="38">
        <f>SUM(F75:K75)</f>
        <v>3156031.8400000003</v>
      </c>
      <c r="F75" s="38">
        <v>63120.639999999999</v>
      </c>
      <c r="G75" s="16"/>
      <c r="H75" s="17"/>
      <c r="I75" s="38">
        <v>3092911.2</v>
      </c>
      <c r="J75" s="38"/>
      <c r="K75" s="38"/>
      <c r="L75" s="39" t="s">
        <v>53</v>
      </c>
      <c r="N75" s="27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38.25" customHeight="1" x14ac:dyDescent="0.25">
      <c r="A76" s="20">
        <v>52</v>
      </c>
      <c r="B76" s="20">
        <v>92120</v>
      </c>
      <c r="C76" s="15" t="s">
        <v>40</v>
      </c>
      <c r="D76" s="24" t="s">
        <v>41</v>
      </c>
      <c r="E76" s="38">
        <v>750000</v>
      </c>
      <c r="F76" s="38">
        <v>15000</v>
      </c>
      <c r="G76" s="16"/>
      <c r="H76" s="17"/>
      <c r="I76" s="38">
        <v>735000</v>
      </c>
      <c r="J76" s="38"/>
      <c r="K76" s="38"/>
      <c r="L76" s="39" t="s">
        <v>42</v>
      </c>
      <c r="N76" s="27"/>
      <c r="O76" s="18"/>
      <c r="P76" s="18"/>
      <c r="Q76" s="18"/>
      <c r="R76" s="18"/>
      <c r="S76" s="18"/>
      <c r="T76" s="18"/>
      <c r="U76" s="18"/>
      <c r="V76" s="18"/>
      <c r="W76" s="18"/>
    </row>
    <row r="77" spans="1:23" ht="22.5" customHeight="1" x14ac:dyDescent="0.25">
      <c r="A77" s="21"/>
      <c r="B77" s="21"/>
      <c r="C77" s="22"/>
      <c r="D77" s="23" t="s">
        <v>99</v>
      </c>
      <c r="E77" s="16">
        <f>SUM(E78)</f>
        <v>299000</v>
      </c>
      <c r="F77" s="16">
        <f>SUM(F78)</f>
        <v>299000</v>
      </c>
      <c r="G77" s="16"/>
      <c r="H77" s="16"/>
      <c r="I77" s="16"/>
      <c r="J77" s="16"/>
      <c r="K77" s="16"/>
      <c r="L77" s="12"/>
      <c r="N77" s="27"/>
      <c r="O77" s="18"/>
      <c r="P77" s="18"/>
      <c r="Q77" s="18"/>
      <c r="R77" s="18"/>
      <c r="S77" s="18"/>
      <c r="T77" s="18"/>
      <c r="U77" s="18"/>
      <c r="V77" s="18"/>
      <c r="W77" s="18"/>
    </row>
    <row r="78" spans="1:23" ht="49.5" customHeight="1" x14ac:dyDescent="0.25">
      <c r="A78" s="81">
        <v>53</v>
      </c>
      <c r="B78" s="81">
        <v>92601</v>
      </c>
      <c r="C78" s="15" t="s">
        <v>15</v>
      </c>
      <c r="D78" s="82" t="s">
        <v>100</v>
      </c>
      <c r="E78" s="83">
        <f>SUM(F78:K78)</f>
        <v>299000</v>
      </c>
      <c r="F78" s="83">
        <v>299000</v>
      </c>
      <c r="G78" s="16"/>
      <c r="H78" s="17"/>
      <c r="I78" s="83"/>
      <c r="J78" s="83"/>
      <c r="K78" s="83"/>
      <c r="L78" s="80" t="s">
        <v>16</v>
      </c>
      <c r="N78" s="27"/>
      <c r="O78" s="18"/>
      <c r="P78" s="18"/>
      <c r="Q78" s="18"/>
      <c r="R78" s="18"/>
      <c r="S78" s="18"/>
      <c r="T78" s="18"/>
      <c r="U78" s="18"/>
      <c r="V78" s="18"/>
      <c r="W78" s="18"/>
    </row>
    <row r="79" spans="1:23" ht="24.75" customHeight="1" x14ac:dyDescent="0.25">
      <c r="A79" s="129" t="s">
        <v>20</v>
      </c>
      <c r="B79" s="129"/>
      <c r="C79" s="129"/>
      <c r="D79" s="129"/>
      <c r="E79" s="13">
        <f>SUM(E8+E38+E40+E44+E49+E55+E65+E67+E70+E72+E74+E77)</f>
        <v>50925939.010000005</v>
      </c>
      <c r="F79" s="13">
        <f t="shared" ref="F79:K79" si="11">SUM(F8+F38+F40+F49+F55+F65+F67+F70+F72+F74+F77)</f>
        <v>18545696.990000002</v>
      </c>
      <c r="G79" s="13">
        <f t="shared" si="11"/>
        <v>5056063.6100000003</v>
      </c>
      <c r="H79" s="13">
        <f t="shared" si="11"/>
        <v>9746189.8499999996</v>
      </c>
      <c r="I79" s="13">
        <f t="shared" si="11"/>
        <v>3932166.2</v>
      </c>
      <c r="J79" s="13">
        <f t="shared" si="11"/>
        <v>4410622.63</v>
      </c>
      <c r="K79" s="13">
        <f t="shared" si="11"/>
        <v>2581199.7299999995</v>
      </c>
      <c r="L79" s="14"/>
      <c r="N79" s="27"/>
      <c r="O79" s="18"/>
      <c r="P79" s="18"/>
      <c r="Q79" s="18"/>
      <c r="R79" s="18"/>
      <c r="S79" s="18"/>
      <c r="T79" s="18"/>
      <c r="U79" s="18"/>
      <c r="V79" s="18"/>
      <c r="W79" s="18"/>
    </row>
    <row r="80" spans="1:23" ht="13.5" customHeight="1" x14ac:dyDescent="0.25">
      <c r="E80" s="58"/>
    </row>
    <row r="81" spans="5:5" ht="27.75" customHeight="1" x14ac:dyDescent="0.25">
      <c r="E81" s="58"/>
    </row>
  </sheetData>
  <mergeCells count="32">
    <mergeCell ref="N23:N24"/>
    <mergeCell ref="L23:L24"/>
    <mergeCell ref="A79:D79"/>
    <mergeCell ref="L25:L26"/>
    <mergeCell ref="A23:A24"/>
    <mergeCell ref="D23:D24"/>
    <mergeCell ref="E23:E24"/>
    <mergeCell ref="D25:D26"/>
    <mergeCell ref="E25:E26"/>
    <mergeCell ref="A25:A26"/>
    <mergeCell ref="E61:E62"/>
    <mergeCell ref="E63:E64"/>
    <mergeCell ref="L61:L64"/>
    <mergeCell ref="D61:D64"/>
    <mergeCell ref="A61:A64"/>
    <mergeCell ref="B61:B64"/>
    <mergeCell ref="B25:B26"/>
    <mergeCell ref="B23:B24"/>
    <mergeCell ref="A2:L2"/>
    <mergeCell ref="A4:A6"/>
    <mergeCell ref="B4:B6"/>
    <mergeCell ref="C4:C6"/>
    <mergeCell ref="D4:D6"/>
    <mergeCell ref="L4:L6"/>
    <mergeCell ref="E5:E6"/>
    <mergeCell ref="E4:K4"/>
    <mergeCell ref="F5:K5"/>
    <mergeCell ref="A9:A10"/>
    <mergeCell ref="B9:B10"/>
    <mergeCell ref="D9:D10"/>
    <mergeCell ref="L9:L10"/>
    <mergeCell ref="E9:E10"/>
  </mergeCells>
  <phoneticPr fontId="8" type="noConversion"/>
  <pageMargins left="0.11811023622047245" right="0.11811023622047245" top="0.74803149606299213" bottom="0.74803149606299213" header="0.31496062992125984" footer="0.31496062992125984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2025 r.</vt:lpstr>
      <vt:lpstr>'2025 r.'!Obszar_wydruku</vt:lpstr>
      <vt:lpstr>'2025 r.'!Tytuły_wydruku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Sobolewska</dc:creator>
  <cp:lastModifiedBy>Agnieszka Kalinowska-Szymańska</cp:lastModifiedBy>
  <cp:lastPrinted>2025-11-18T14:04:19Z</cp:lastPrinted>
  <dcterms:created xsi:type="dcterms:W3CDTF">2020-11-26T13:57:36Z</dcterms:created>
  <dcterms:modified xsi:type="dcterms:W3CDTF">2025-11-20T15:22:29Z</dcterms:modified>
</cp:coreProperties>
</file>