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a.kalinowska\Desktop\Sprawozdania z wykonania budżetu\Sprawozdania 2024\Roczne 2024\"/>
    </mc:Choice>
  </mc:AlternateContent>
  <bookViews>
    <workbookView xWindow="-120" yWindow="-120" windowWidth="29040" windowHeight="15840" tabRatio="601"/>
  </bookViews>
  <sheets>
    <sheet name="Tabela Nr 3" sheetId="1" r:id="rId1"/>
  </sheets>
  <definedNames>
    <definedName name="_xlnm.Print_Titles" localSheetId="0">'Tabela Nr 3'!$4:$4</definedName>
  </definedNames>
  <calcPr calcId="152511"/>
  <extLst>
    <ext xmlns:x14="http://schemas.microsoft.com/office/spreadsheetml/2009/9/main" uri="{79F54976-1DA5-4618-B147-4CDE4B953A38}">
      <x14:workbookPr/>
    </ext>
    <ext xmlns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F90" i="1" l="1"/>
  <c r="F830" i="1" l="1"/>
  <c r="E830" i="1"/>
  <c r="F761" i="1"/>
  <c r="E761" i="1"/>
  <c r="F245" i="1"/>
  <c r="E245" i="1"/>
  <c r="G816" i="1"/>
  <c r="H815" i="1"/>
  <c r="F814" i="1"/>
  <c r="E814" i="1"/>
  <c r="F797" i="1"/>
  <c r="E797" i="1"/>
  <c r="H798" i="1"/>
  <c r="H762" i="1"/>
  <c r="H732" i="1"/>
  <c r="F694" i="1"/>
  <c r="E694" i="1"/>
  <c r="H719" i="1"/>
  <c r="H721" i="1"/>
  <c r="H720" i="1"/>
  <c r="H716" i="1"/>
  <c r="H715" i="1"/>
  <c r="H711" i="1"/>
  <c r="H709" i="1"/>
  <c r="H708" i="1"/>
  <c r="H706" i="1"/>
  <c r="H689" i="1"/>
  <c r="H685" i="1"/>
  <c r="H683" i="1"/>
  <c r="H681" i="1"/>
  <c r="F664" i="1"/>
  <c r="E664" i="1"/>
  <c r="H670" i="1"/>
  <c r="H669" i="1"/>
  <c r="H668" i="1"/>
  <c r="H667" i="1"/>
  <c r="F639" i="1"/>
  <c r="E639" i="1"/>
  <c r="H663" i="1"/>
  <c r="H660" i="1"/>
  <c r="H655" i="1"/>
  <c r="H648" i="1"/>
  <c r="F631" i="1"/>
  <c r="E631" i="1"/>
  <c r="H632" i="1"/>
  <c r="H633" i="1"/>
  <c r="F604" i="1"/>
  <c r="E604" i="1"/>
  <c r="H607" i="1"/>
  <c r="H606" i="1"/>
  <c r="H605" i="1"/>
  <c r="F589" i="1"/>
  <c r="E589" i="1"/>
  <c r="H590" i="1"/>
  <c r="H582" i="1"/>
  <c r="F581" i="1"/>
  <c r="E581" i="1"/>
  <c r="E584" i="1"/>
  <c r="F584" i="1"/>
  <c r="E558" i="1"/>
  <c r="F524" i="1"/>
  <c r="E524" i="1"/>
  <c r="H526" i="1"/>
  <c r="F518" i="1"/>
  <c r="H523" i="1"/>
  <c r="F522" i="1"/>
  <c r="E522" i="1"/>
  <c r="H814" i="1" l="1"/>
  <c r="H604" i="1"/>
  <c r="H584" i="1"/>
  <c r="H581" i="1"/>
  <c r="H522" i="1"/>
  <c r="H510" i="1"/>
  <c r="H509" i="1"/>
  <c r="H484" i="1"/>
  <c r="H485" i="1"/>
  <c r="H481" i="1"/>
  <c r="H476" i="1"/>
  <c r="H471" i="1"/>
  <c r="H470" i="1"/>
  <c r="H469" i="1"/>
  <c r="H468" i="1"/>
  <c r="H467" i="1"/>
  <c r="G466" i="1"/>
  <c r="F466" i="1"/>
  <c r="E466" i="1"/>
  <c r="H458" i="1"/>
  <c r="H423" i="1"/>
  <c r="H418" i="1"/>
  <c r="H409" i="1"/>
  <c r="H386" i="1"/>
  <c r="H382" i="1"/>
  <c r="H379" i="1"/>
  <c r="F349" i="1"/>
  <c r="E349" i="1"/>
  <c r="H364" i="1"/>
  <c r="H362" i="1"/>
  <c r="H357" i="1"/>
  <c r="F314" i="1"/>
  <c r="H348" i="1"/>
  <c r="H343" i="1"/>
  <c r="H333" i="1"/>
  <c r="F302" i="1"/>
  <c r="E302" i="1"/>
  <c r="H308" i="1"/>
  <c r="H466" i="1" l="1"/>
  <c r="F272" i="1"/>
  <c r="E272" i="1"/>
  <c r="H301" i="1"/>
  <c r="H293" i="1"/>
  <c r="G293" i="1"/>
  <c r="H290" i="1"/>
  <c r="G290" i="1"/>
  <c r="H288" i="1"/>
  <c r="G264" i="1"/>
  <c r="G263" i="1"/>
  <c r="H262" i="1"/>
  <c r="G262" i="1"/>
  <c r="H261" i="1"/>
  <c r="G261" i="1"/>
  <c r="H260" i="1"/>
  <c r="G260" i="1"/>
  <c r="H258" i="1"/>
  <c r="G258" i="1"/>
  <c r="H251" i="1"/>
  <c r="H247" i="1"/>
  <c r="G247" i="1"/>
  <c r="H246" i="1"/>
  <c r="H243" i="1"/>
  <c r="G243" i="1"/>
  <c r="H234" i="1"/>
  <c r="H228" i="1"/>
  <c r="H224" i="1"/>
  <c r="H217" i="1"/>
  <c r="F212" i="1"/>
  <c r="E212" i="1"/>
  <c r="H214" i="1"/>
  <c r="H201" i="1"/>
  <c r="H189" i="1"/>
  <c r="H197" i="1"/>
  <c r="H196" i="1"/>
  <c r="H195" i="1"/>
  <c r="H194" i="1"/>
  <c r="H193" i="1"/>
  <c r="H192" i="1"/>
  <c r="H191" i="1"/>
  <c r="H190" i="1"/>
  <c r="F188" i="1"/>
  <c r="F187" i="1" s="1"/>
  <c r="E188" i="1"/>
  <c r="E187" i="1" s="1"/>
  <c r="E168" i="1"/>
  <c r="F168" i="1"/>
  <c r="H169" i="1"/>
  <c r="H165" i="1"/>
  <c r="H162" i="1"/>
  <c r="H157" i="1"/>
  <c r="H158" i="1"/>
  <c r="H122" i="1"/>
  <c r="H188" i="1" l="1"/>
  <c r="H98" i="1"/>
  <c r="F85" i="1" l="1"/>
  <c r="E85" i="1"/>
  <c r="H89" i="1"/>
  <c r="H88" i="1"/>
  <c r="H87" i="1"/>
  <c r="H86" i="1"/>
  <c r="H76" i="1"/>
  <c r="H63" i="1"/>
  <c r="H38" i="1"/>
  <c r="H36" i="1"/>
  <c r="H29" i="1"/>
  <c r="H27" i="1"/>
  <c r="F6" i="1"/>
  <c r="E6" i="1"/>
  <c r="H7" i="1"/>
  <c r="E8" i="1"/>
  <c r="F8" i="1"/>
  <c r="E5" i="1" l="1"/>
  <c r="F5" i="1"/>
  <c r="G6" i="1"/>
  <c r="H8" i="1"/>
  <c r="H6" i="1"/>
  <c r="G5" i="1" l="1"/>
  <c r="H5" i="1"/>
  <c r="H635" i="1" l="1"/>
  <c r="H636" i="1"/>
  <c r="E185" i="1" l="1"/>
  <c r="F785" i="1" l="1"/>
  <c r="E785" i="1"/>
  <c r="H778" i="1"/>
  <c r="F736" i="1"/>
  <c r="E736" i="1"/>
  <c r="E739" i="1"/>
  <c r="F739" i="1"/>
  <c r="H734" i="1"/>
  <c r="F722" i="1"/>
  <c r="H643" i="1"/>
  <c r="H642" i="1"/>
  <c r="F608" i="1"/>
  <c r="E608" i="1"/>
  <c r="H597" i="1"/>
  <c r="H580" i="1"/>
  <c r="F579" i="1"/>
  <c r="E579" i="1"/>
  <c r="F577" i="1"/>
  <c r="F558" i="1"/>
  <c r="F490" i="1"/>
  <c r="E490" i="1"/>
  <c r="H515" i="1"/>
  <c r="F487" i="1"/>
  <c r="E487" i="1"/>
  <c r="F472" i="1"/>
  <c r="E472" i="1"/>
  <c r="H486" i="1"/>
  <c r="H482" i="1"/>
  <c r="H739" i="1" l="1"/>
  <c r="H579" i="1"/>
  <c r="F439" i="1"/>
  <c r="E439" i="1"/>
  <c r="H440" i="1"/>
  <c r="F391" i="1"/>
  <c r="H415" i="1"/>
  <c r="H411" i="1"/>
  <c r="H404" i="1"/>
  <c r="F365" i="1" l="1"/>
  <c r="H384" i="1"/>
  <c r="H367" i="1"/>
  <c r="H363" i="1"/>
  <c r="H361" i="1"/>
  <c r="H360" i="1"/>
  <c r="H359" i="1"/>
  <c r="H358" i="1"/>
  <c r="H356" i="1"/>
  <c r="H340" i="1"/>
  <c r="H339" i="1"/>
  <c r="H332" i="1"/>
  <c r="H330" i="1"/>
  <c r="H304" i="1"/>
  <c r="H303" i="1"/>
  <c r="H286" i="1"/>
  <c r="F248" i="1"/>
  <c r="E248" i="1"/>
  <c r="E215" i="1"/>
  <c r="G240" i="1"/>
  <c r="G239" i="1"/>
  <c r="H239" i="1"/>
  <c r="F185" i="1"/>
  <c r="H174" i="1"/>
  <c r="F163" i="1"/>
  <c r="E163" i="1"/>
  <c r="F100" i="1"/>
  <c r="E100" i="1"/>
  <c r="H161" i="1"/>
  <c r="H146" i="1"/>
  <c r="H145" i="1"/>
  <c r="H121" i="1"/>
  <c r="H83" i="1"/>
  <c r="H245" i="1" l="1"/>
  <c r="H62" i="1"/>
  <c r="F17" i="1"/>
  <c r="E17" i="1"/>
  <c r="H31" i="1"/>
  <c r="E724" i="1"/>
  <c r="F724" i="1"/>
  <c r="E463" i="1"/>
  <c r="F463" i="1"/>
  <c r="E65" i="1"/>
  <c r="F65" i="1"/>
  <c r="H9" i="1"/>
  <c r="F763" i="1" l="1"/>
  <c r="E763" i="1"/>
  <c r="H761" i="1" l="1"/>
  <c r="F671" i="1"/>
  <c r="E671" i="1"/>
  <c r="H693" i="1"/>
  <c r="H690" i="1"/>
  <c r="H658" i="1"/>
  <c r="H502" i="1"/>
  <c r="H422" i="1"/>
  <c r="H419" i="1"/>
  <c r="E365" i="1"/>
  <c r="H390" i="1"/>
  <c r="H387" i="1"/>
  <c r="E314" i="1"/>
  <c r="H347" i="1"/>
  <c r="H344" i="1"/>
  <c r="H300" i="1"/>
  <c r="H297" i="1"/>
  <c r="H296" i="1"/>
  <c r="H253" i="1"/>
  <c r="H59" i="1" l="1"/>
  <c r="F95" i="1"/>
  <c r="H830" i="1" l="1"/>
  <c r="H82" i="1" l="1"/>
  <c r="H812" i="1"/>
  <c r="F811" i="1"/>
  <c r="E811" i="1"/>
  <c r="F802" i="1"/>
  <c r="E802" i="1"/>
  <c r="H806" i="1"/>
  <c r="H799" i="1"/>
  <c r="H800" i="1"/>
  <c r="H756" i="1"/>
  <c r="F741" i="1"/>
  <c r="E741" i="1"/>
  <c r="H742" i="1"/>
  <c r="H718" i="1"/>
  <c r="H717" i="1"/>
  <c r="H691" i="1"/>
  <c r="H662" i="1"/>
  <c r="H661" i="1"/>
  <c r="H634" i="1"/>
  <c r="H611" i="1"/>
  <c r="F610" i="1"/>
  <c r="G610" i="1"/>
  <c r="G583" i="1" s="1"/>
  <c r="E610" i="1"/>
  <c r="F554" i="1"/>
  <c r="E554" i="1"/>
  <c r="H557" i="1"/>
  <c r="H576" i="1"/>
  <c r="H549" i="1"/>
  <c r="H514" i="1"/>
  <c r="H488" i="1"/>
  <c r="H489" i="1"/>
  <c r="H477" i="1"/>
  <c r="H478" i="1"/>
  <c r="H479" i="1"/>
  <c r="H480" i="1"/>
  <c r="H483" i="1"/>
  <c r="H461" i="1"/>
  <c r="H460" i="1"/>
  <c r="H437" i="1"/>
  <c r="H436" i="1"/>
  <c r="H424" i="1"/>
  <c r="H421" i="1"/>
  <c r="H420" i="1"/>
  <c r="H417" i="1"/>
  <c r="H388" i="1"/>
  <c r="H385" i="1"/>
  <c r="H346" i="1"/>
  <c r="H345" i="1"/>
  <c r="H323" i="1"/>
  <c r="H310" i="1"/>
  <c r="H311" i="1"/>
  <c r="H312" i="1"/>
  <c r="H313" i="1"/>
  <c r="F309" i="1"/>
  <c r="E309" i="1"/>
  <c r="H299" i="1"/>
  <c r="H298" i="1"/>
  <c r="H280" i="1"/>
  <c r="G265" i="1"/>
  <c r="H249" i="1"/>
  <c r="H250" i="1"/>
  <c r="H252" i="1"/>
  <c r="F215" i="1"/>
  <c r="H240" i="1"/>
  <c r="H186" i="1"/>
  <c r="H103" i="1"/>
  <c r="H66" i="1"/>
  <c r="H64" i="1"/>
  <c r="H60" i="1"/>
  <c r="H50" i="1"/>
  <c r="H700" i="1"/>
  <c r="H651" i="1"/>
  <c r="H278" i="1"/>
  <c r="H242" i="1"/>
  <c r="H811" i="1" l="1"/>
  <c r="H487" i="1"/>
  <c r="H309" i="1"/>
  <c r="H185" i="1"/>
  <c r="H171" i="1"/>
  <c r="H159" i="1"/>
  <c r="F54" i="1"/>
  <c r="H786" i="1" l="1"/>
  <c r="H825" i="1"/>
  <c r="H826" i="1"/>
  <c r="H827" i="1"/>
  <c r="F744" i="1"/>
  <c r="F743" i="1" s="1"/>
  <c r="E744" i="1"/>
  <c r="E743" i="1" s="1"/>
  <c r="H760" i="1"/>
  <c r="H740" i="1"/>
  <c r="H714" i="1" l="1"/>
  <c r="H688" i="1"/>
  <c r="H692" i="1"/>
  <c r="H665" i="1"/>
  <c r="F583" i="1"/>
  <c r="E583" i="1"/>
  <c r="H637" i="1"/>
  <c r="H630" i="1"/>
  <c r="H603" i="1"/>
  <c r="H552" i="1"/>
  <c r="H553" i="1"/>
  <c r="F528" i="1"/>
  <c r="F527" i="1" s="1"/>
  <c r="E528" i="1"/>
  <c r="H583" i="1" l="1"/>
  <c r="H664" i="1"/>
  <c r="H511" i="1"/>
  <c r="H512" i="1"/>
  <c r="H513" i="1"/>
  <c r="H462" i="1"/>
  <c r="F425" i="1"/>
  <c r="F271" i="1" s="1"/>
  <c r="G425" i="1"/>
  <c r="E425" i="1"/>
  <c r="H438" i="1"/>
  <c r="H389" i="1"/>
  <c r="H341" i="1"/>
  <c r="H342" i="1"/>
  <c r="H294" i="1"/>
  <c r="H295" i="1"/>
  <c r="H184" i="1"/>
  <c r="H211" i="1"/>
  <c r="F209" i="1"/>
  <c r="E209" i="1"/>
  <c r="H203" i="1"/>
  <c r="H204" i="1"/>
  <c r="H205" i="1"/>
  <c r="H206" i="1"/>
  <c r="H207" i="1"/>
  <c r="F202" i="1"/>
  <c r="E202" i="1"/>
  <c r="F91" i="1"/>
  <c r="E91" i="1"/>
  <c r="H752" i="1" l="1"/>
  <c r="H821" i="1"/>
  <c r="H822" i="1"/>
  <c r="H823" i="1"/>
  <c r="H824" i="1"/>
  <c r="F819" i="1"/>
  <c r="E819" i="1"/>
  <c r="H804" i="1"/>
  <c r="H805" i="1"/>
  <c r="H807" i="1"/>
  <c r="H616" i="1"/>
  <c r="H588" i="1"/>
  <c r="H492" i="1"/>
  <c r="E391" i="1"/>
  <c r="E271" i="1" s="1"/>
  <c r="H366" i="1"/>
  <c r="F256" i="1"/>
  <c r="E256" i="1"/>
  <c r="H227" i="1"/>
  <c r="G238" i="1"/>
  <c r="G237" i="1"/>
  <c r="G236" i="1"/>
  <c r="G235" i="1"/>
  <c r="G233" i="1"/>
  <c r="G232" i="1"/>
  <c r="G231" i="1"/>
  <c r="G230" i="1"/>
  <c r="G229" i="1"/>
  <c r="G227" i="1"/>
  <c r="G226" i="1"/>
  <c r="G225" i="1"/>
  <c r="G223" i="1"/>
  <c r="G222" i="1"/>
  <c r="G221" i="1"/>
  <c r="G220" i="1"/>
  <c r="G219" i="1"/>
  <c r="G218" i="1"/>
  <c r="G216" i="1"/>
  <c r="H170" i="1"/>
  <c r="H172" i="1"/>
  <c r="H173" i="1"/>
  <c r="H175" i="1"/>
  <c r="H176" i="1"/>
  <c r="H177" i="1"/>
  <c r="H178" i="1"/>
  <c r="H179" i="1"/>
  <c r="H180" i="1"/>
  <c r="H181" i="1"/>
  <c r="H182" i="1"/>
  <c r="H183" i="1"/>
  <c r="H168" i="1" l="1"/>
  <c r="E54" i="1" l="1"/>
  <c r="H37" i="1"/>
  <c r="F32" i="1"/>
  <c r="E32" i="1"/>
  <c r="H33" i="1"/>
  <c r="F15" i="1"/>
  <c r="E15" i="1"/>
  <c r="H16" i="1"/>
  <c r="H15" i="1" l="1"/>
  <c r="H32" i="1"/>
  <c r="H609" i="1" l="1"/>
  <c r="H820" i="1"/>
  <c r="H818" i="1"/>
  <c r="F817" i="1"/>
  <c r="F816" i="1" s="1"/>
  <c r="E817" i="1"/>
  <c r="E816" i="1" s="1"/>
  <c r="H809" i="1"/>
  <c r="F808" i="1"/>
  <c r="F801" i="1" s="1"/>
  <c r="E808" i="1"/>
  <c r="E801" i="1" s="1"/>
  <c r="H803" i="1"/>
  <c r="H796" i="1"/>
  <c r="H795" i="1"/>
  <c r="F794" i="1"/>
  <c r="E794" i="1"/>
  <c r="H793" i="1"/>
  <c r="F792" i="1"/>
  <c r="E792" i="1"/>
  <c r="H791" i="1"/>
  <c r="F790" i="1"/>
  <c r="E790" i="1"/>
  <c r="H789" i="1"/>
  <c r="H788" i="1"/>
  <c r="F787" i="1"/>
  <c r="E787" i="1"/>
  <c r="H783" i="1"/>
  <c r="H782" i="1"/>
  <c r="H781" i="1"/>
  <c r="H780" i="1"/>
  <c r="H779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59" i="1"/>
  <c r="H758" i="1"/>
  <c r="H757" i="1"/>
  <c r="H755" i="1"/>
  <c r="H754" i="1"/>
  <c r="H753" i="1"/>
  <c r="H751" i="1"/>
  <c r="H750" i="1"/>
  <c r="H749" i="1"/>
  <c r="H748" i="1"/>
  <c r="H747" i="1"/>
  <c r="H746" i="1"/>
  <c r="H745" i="1"/>
  <c r="H737" i="1"/>
  <c r="H735" i="1"/>
  <c r="H733" i="1"/>
  <c r="H731" i="1"/>
  <c r="H730" i="1"/>
  <c r="H729" i="1"/>
  <c r="H728" i="1"/>
  <c r="H727" i="1"/>
  <c r="H726" i="1"/>
  <c r="H725" i="1"/>
  <c r="H723" i="1"/>
  <c r="E722" i="1"/>
  <c r="H713" i="1"/>
  <c r="H712" i="1"/>
  <c r="H710" i="1"/>
  <c r="H707" i="1"/>
  <c r="H705" i="1"/>
  <c r="H704" i="1"/>
  <c r="H703" i="1"/>
  <c r="H702" i="1"/>
  <c r="H701" i="1"/>
  <c r="H699" i="1"/>
  <c r="H698" i="1"/>
  <c r="H697" i="1"/>
  <c r="H696" i="1"/>
  <c r="H695" i="1"/>
  <c r="H687" i="1"/>
  <c r="H686" i="1"/>
  <c r="H684" i="1"/>
  <c r="H682" i="1"/>
  <c r="H680" i="1"/>
  <c r="H679" i="1"/>
  <c r="H678" i="1"/>
  <c r="H677" i="1"/>
  <c r="H676" i="1"/>
  <c r="H675" i="1"/>
  <c r="H674" i="1"/>
  <c r="H673" i="1"/>
  <c r="H672" i="1"/>
  <c r="H659" i="1"/>
  <c r="H657" i="1"/>
  <c r="H656" i="1"/>
  <c r="H654" i="1"/>
  <c r="H653" i="1"/>
  <c r="H652" i="1"/>
  <c r="H650" i="1"/>
  <c r="H649" i="1"/>
  <c r="H647" i="1"/>
  <c r="H646" i="1"/>
  <c r="H645" i="1"/>
  <c r="H644" i="1"/>
  <c r="H64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5" i="1"/>
  <c r="H614" i="1"/>
  <c r="H613" i="1"/>
  <c r="H612" i="1"/>
  <c r="H602" i="1"/>
  <c r="H601" i="1"/>
  <c r="H600" i="1"/>
  <c r="H599" i="1"/>
  <c r="H598" i="1"/>
  <c r="H596" i="1"/>
  <c r="H595" i="1"/>
  <c r="H594" i="1"/>
  <c r="H593" i="1"/>
  <c r="H592" i="1"/>
  <c r="H591" i="1"/>
  <c r="H586" i="1"/>
  <c r="H585" i="1"/>
  <c r="H578" i="1"/>
  <c r="E577" i="1"/>
  <c r="E527" i="1" s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5" i="1"/>
  <c r="H551" i="1"/>
  <c r="H550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29" i="1"/>
  <c r="H525" i="1"/>
  <c r="H521" i="1"/>
  <c r="F520" i="1"/>
  <c r="F517" i="1" s="1"/>
  <c r="E520" i="1"/>
  <c r="H519" i="1"/>
  <c r="E518" i="1"/>
  <c r="H516" i="1"/>
  <c r="H508" i="1"/>
  <c r="H507" i="1"/>
  <c r="H506" i="1"/>
  <c r="H505" i="1"/>
  <c r="H504" i="1"/>
  <c r="H503" i="1"/>
  <c r="H501" i="1"/>
  <c r="H500" i="1"/>
  <c r="H499" i="1"/>
  <c r="H498" i="1"/>
  <c r="H497" i="1"/>
  <c r="H496" i="1"/>
  <c r="H495" i="1"/>
  <c r="H494" i="1"/>
  <c r="H493" i="1"/>
  <c r="H491" i="1"/>
  <c r="H473" i="1"/>
  <c r="H465" i="1"/>
  <c r="H464" i="1"/>
  <c r="H459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G439" i="1"/>
  <c r="H435" i="1"/>
  <c r="H434" i="1"/>
  <c r="H433" i="1"/>
  <c r="H432" i="1"/>
  <c r="H431" i="1"/>
  <c r="H430" i="1"/>
  <c r="H429" i="1"/>
  <c r="H428" i="1"/>
  <c r="H427" i="1"/>
  <c r="H426" i="1"/>
  <c r="H416" i="1"/>
  <c r="H414" i="1"/>
  <c r="H413" i="1"/>
  <c r="H412" i="1"/>
  <c r="H410" i="1"/>
  <c r="H408" i="1"/>
  <c r="H407" i="1"/>
  <c r="H406" i="1"/>
  <c r="H405" i="1"/>
  <c r="H403" i="1"/>
  <c r="H402" i="1"/>
  <c r="H401" i="1"/>
  <c r="H400" i="1"/>
  <c r="H399" i="1"/>
  <c r="H398" i="1"/>
  <c r="H397" i="1"/>
  <c r="H396" i="1"/>
  <c r="H392" i="1"/>
  <c r="H383" i="1"/>
  <c r="H381" i="1"/>
  <c r="H380" i="1"/>
  <c r="H378" i="1"/>
  <c r="H377" i="1"/>
  <c r="H376" i="1"/>
  <c r="H375" i="1"/>
  <c r="H374" i="1"/>
  <c r="H373" i="1"/>
  <c r="H372" i="1"/>
  <c r="H371" i="1"/>
  <c r="H370" i="1"/>
  <c r="H369" i="1"/>
  <c r="H368" i="1"/>
  <c r="H350" i="1"/>
  <c r="G349" i="1"/>
  <c r="H338" i="1"/>
  <c r="H337" i="1"/>
  <c r="H336" i="1"/>
  <c r="H335" i="1"/>
  <c r="H334" i="1"/>
  <c r="H331" i="1"/>
  <c r="H329" i="1"/>
  <c r="H328" i="1"/>
  <c r="H327" i="1"/>
  <c r="H326" i="1"/>
  <c r="H325" i="1"/>
  <c r="H324" i="1"/>
  <c r="H322" i="1"/>
  <c r="H321" i="1"/>
  <c r="H320" i="1"/>
  <c r="H319" i="1"/>
  <c r="H318" i="1"/>
  <c r="H317" i="1"/>
  <c r="H315" i="1"/>
  <c r="H307" i="1"/>
  <c r="H306" i="1"/>
  <c r="H305" i="1"/>
  <c r="H292" i="1"/>
  <c r="H291" i="1"/>
  <c r="H289" i="1"/>
  <c r="H287" i="1"/>
  <c r="H285" i="1"/>
  <c r="H284" i="1"/>
  <c r="H283" i="1"/>
  <c r="H282" i="1"/>
  <c r="H281" i="1"/>
  <c r="H279" i="1"/>
  <c r="H277" i="1"/>
  <c r="H276" i="1"/>
  <c r="H275" i="1"/>
  <c r="H274" i="1"/>
  <c r="H273" i="1"/>
  <c r="H270" i="1"/>
  <c r="F269" i="1"/>
  <c r="F268" i="1" s="1"/>
  <c r="E269" i="1"/>
  <c r="E268" i="1" s="1"/>
  <c r="H267" i="1"/>
  <c r="F266" i="1"/>
  <c r="F265" i="1" s="1"/>
  <c r="E266" i="1"/>
  <c r="E265" i="1" s="1"/>
  <c r="H264" i="1"/>
  <c r="H263" i="1"/>
  <c r="H259" i="1"/>
  <c r="G259" i="1"/>
  <c r="H257" i="1"/>
  <c r="G257" i="1"/>
  <c r="F255" i="1"/>
  <c r="E255" i="1"/>
  <c r="H254" i="1"/>
  <c r="H244" i="1"/>
  <c r="F241" i="1"/>
  <c r="F208" i="1" s="1"/>
  <c r="E241" i="1"/>
  <c r="E208" i="1" s="1"/>
  <c r="H238" i="1"/>
  <c r="H237" i="1"/>
  <c r="H236" i="1"/>
  <c r="H235" i="1"/>
  <c r="H233" i="1"/>
  <c r="H232" i="1"/>
  <c r="H231" i="1"/>
  <c r="H230" i="1"/>
  <c r="H229" i="1"/>
  <c r="H226" i="1"/>
  <c r="H225" i="1"/>
  <c r="H223" i="1"/>
  <c r="H222" i="1"/>
  <c r="H221" i="1"/>
  <c r="H220" i="1"/>
  <c r="H219" i="1"/>
  <c r="H218" i="1"/>
  <c r="H216" i="1"/>
  <c r="H213" i="1"/>
  <c r="G212" i="1"/>
  <c r="H210" i="1"/>
  <c r="G209" i="1"/>
  <c r="H200" i="1"/>
  <c r="G199" i="1"/>
  <c r="F199" i="1"/>
  <c r="F198" i="1" s="1"/>
  <c r="E199" i="1"/>
  <c r="E198" i="1" s="1"/>
  <c r="H167" i="1"/>
  <c r="H166" i="1"/>
  <c r="H164" i="1"/>
  <c r="H160" i="1"/>
  <c r="H156" i="1"/>
  <c r="H155" i="1"/>
  <c r="H154" i="1"/>
  <c r="H153" i="1"/>
  <c r="H152" i="1"/>
  <c r="H151" i="1"/>
  <c r="H150" i="1"/>
  <c r="H149" i="1"/>
  <c r="H148" i="1"/>
  <c r="H147" i="1"/>
  <c r="H127" i="1"/>
  <c r="H126" i="1"/>
  <c r="H125" i="1"/>
  <c r="H124" i="1"/>
  <c r="H123" i="1"/>
  <c r="H110" i="1"/>
  <c r="H109" i="1"/>
  <c r="H108" i="1"/>
  <c r="H107" i="1"/>
  <c r="H106" i="1"/>
  <c r="H105" i="1"/>
  <c r="H104" i="1"/>
  <c r="H102" i="1"/>
  <c r="H101" i="1"/>
  <c r="H99" i="1"/>
  <c r="H97" i="1"/>
  <c r="H96" i="1"/>
  <c r="E95" i="1"/>
  <c r="E90" i="1" s="1"/>
  <c r="H94" i="1"/>
  <c r="H93" i="1"/>
  <c r="H92" i="1"/>
  <c r="H84" i="1"/>
  <c r="H81" i="1"/>
  <c r="H80" i="1"/>
  <c r="H79" i="1"/>
  <c r="H78" i="1"/>
  <c r="H77" i="1"/>
  <c r="H75" i="1"/>
  <c r="H74" i="1"/>
  <c r="H73" i="1"/>
  <c r="H72" i="1"/>
  <c r="H71" i="1"/>
  <c r="H70" i="1"/>
  <c r="H69" i="1"/>
  <c r="H68" i="1"/>
  <c r="H67" i="1"/>
  <c r="H61" i="1"/>
  <c r="H58" i="1"/>
  <c r="H57" i="1"/>
  <c r="H56" i="1"/>
  <c r="H55" i="1"/>
  <c r="H52" i="1"/>
  <c r="H51" i="1"/>
  <c r="H49" i="1"/>
  <c r="H48" i="1"/>
  <c r="H47" i="1"/>
  <c r="H46" i="1"/>
  <c r="H45" i="1"/>
  <c r="H44" i="1"/>
  <c r="H43" i="1"/>
  <c r="H42" i="1"/>
  <c r="F41" i="1"/>
  <c r="E41" i="1"/>
  <c r="E40" i="1" s="1"/>
  <c r="H39" i="1"/>
  <c r="H35" i="1"/>
  <c r="F34" i="1"/>
  <c r="E34" i="1"/>
  <c r="H30" i="1"/>
  <c r="H28" i="1"/>
  <c r="H26" i="1"/>
  <c r="H25" i="1"/>
  <c r="H24" i="1"/>
  <c r="H23" i="1"/>
  <c r="H18" i="1"/>
  <c r="H13" i="1"/>
  <c r="H12" i="1"/>
  <c r="F11" i="1"/>
  <c r="F10" i="1" s="1"/>
  <c r="E11" i="1"/>
  <c r="E10" i="1" s="1"/>
  <c r="G10" i="1"/>
  <c r="E517" i="1" l="1"/>
  <c r="H187" i="1"/>
  <c r="E638" i="1"/>
  <c r="F638" i="1"/>
  <c r="E14" i="1"/>
  <c r="F14" i="1"/>
  <c r="H439" i="1"/>
  <c r="H816" i="1"/>
  <c r="E53" i="1"/>
  <c r="H272" i="1"/>
  <c r="H349" i="1"/>
  <c r="H202" i="1"/>
  <c r="H528" i="1"/>
  <c r="H724" i="1"/>
  <c r="H808" i="1"/>
  <c r="H463" i="1"/>
  <c r="H302" i="1"/>
  <c r="H722" i="1"/>
  <c r="H741" i="1"/>
  <c r="H269" i="1"/>
  <c r="H736" i="1"/>
  <c r="H17" i="1"/>
  <c r="H248" i="1"/>
  <c r="H785" i="1"/>
  <c r="H671" i="1"/>
  <c r="H91" i="1"/>
  <c r="H365" i="1"/>
  <c r="H554" i="1"/>
  <c r="H608" i="1"/>
  <c r="H819" i="1"/>
  <c r="F53" i="1"/>
  <c r="H266" i="1"/>
  <c r="H425" i="1"/>
  <c r="H589" i="1"/>
  <c r="H41" i="1"/>
  <c r="H95" i="1"/>
  <c r="H787" i="1"/>
  <c r="H794" i="1"/>
  <c r="H802" i="1"/>
  <c r="H255" i="1"/>
  <c r="H763" i="1"/>
  <c r="E784" i="1"/>
  <c r="H11" i="1"/>
  <c r="H34" i="1"/>
  <c r="H256" i="1"/>
  <c r="H577" i="1"/>
  <c r="H792" i="1"/>
  <c r="H797" i="1"/>
  <c r="H85" i="1"/>
  <c r="H215" i="1"/>
  <c r="G255" i="1"/>
  <c r="H314" i="1"/>
  <c r="H518" i="1"/>
  <c r="F784" i="1"/>
  <c r="H817" i="1"/>
  <c r="H54" i="1"/>
  <c r="H268" i="1"/>
  <c r="H490" i="1"/>
  <c r="H744" i="1"/>
  <c r="H163" i="1"/>
  <c r="H199" i="1"/>
  <c r="H209" i="1"/>
  <c r="H212" i="1"/>
  <c r="G256" i="1"/>
  <c r="H520" i="1"/>
  <c r="H639" i="1"/>
  <c r="H65" i="1"/>
  <c r="H100" i="1"/>
  <c r="H241" i="1"/>
  <c r="H472" i="1"/>
  <c r="H524" i="1"/>
  <c r="H558" i="1"/>
  <c r="H610" i="1"/>
  <c r="H694" i="1"/>
  <c r="F40" i="1"/>
  <c r="H40" i="1" s="1"/>
  <c r="H391" i="1"/>
  <c r="H631" i="1"/>
  <c r="H790" i="1"/>
  <c r="F828" i="1" l="1"/>
  <c r="F829" i="1" s="1"/>
  <c r="E828" i="1"/>
  <c r="E829" i="1" s="1"/>
  <c r="H14" i="1"/>
  <c r="H53" i="1"/>
  <c r="H784" i="1"/>
  <c r="H208" i="1"/>
  <c r="H743" i="1"/>
  <c r="H517" i="1"/>
  <c r="H10" i="1"/>
  <c r="H638" i="1"/>
  <c r="H265" i="1"/>
  <c r="H90" i="1"/>
  <c r="H527" i="1"/>
  <c r="H198" i="1"/>
  <c r="H801" i="1"/>
  <c r="H271" i="1"/>
  <c r="H828" i="1" l="1"/>
  <c r="H829" i="1"/>
</calcChain>
</file>

<file path=xl/sharedStrings.xml><?xml version="1.0" encoding="utf-8"?>
<sst xmlns="http://purl.oclc.org/ooxml/spreadsheetml/main" count="916" uniqueCount="332">
  <si>
    <t>Szkolenia pracowników niebędących członkami korpusu słuzby cywilnej</t>
  </si>
  <si>
    <t>Promocja jednostek samorządu terytorialnego</t>
  </si>
  <si>
    <t>85202</t>
  </si>
  <si>
    <t>Kary i odszkodowania wypłacane na rzecz osób fizycznych</t>
  </si>
  <si>
    <t>Opłaty za administrowanie i czynsze za budynki, lokale i pomieszczenia garażowe</t>
  </si>
  <si>
    <t>Opłaty na rzecz budżetu państwa</t>
  </si>
  <si>
    <t>75421</t>
  </si>
  <si>
    <t>Szkolenia pracowników niebędących członkami  korpusu służby cywilnej</t>
  </si>
  <si>
    <t>Zakup usług obejmujących tłumaczenia</t>
  </si>
  <si>
    <t>Zakup usług obejmujących wykonanie ekspertyz, analiz, opinii</t>
  </si>
  <si>
    <t>75495</t>
  </si>
  <si>
    <t>85311</t>
  </si>
  <si>
    <t>Rehabilitacja zawodowa i społeczna osób niepełnosprawnych</t>
  </si>
  <si>
    <t>Pomoc społeczna</t>
  </si>
  <si>
    <t>Pozostałe zadania w zakresie polityki społecznej</t>
  </si>
  <si>
    <t>Wynagrodzenia osobowe członków korpusu służby cywilnej</t>
  </si>
  <si>
    <t>w tym główne pozycje to:</t>
  </si>
  <si>
    <t>Koszty postępowania sądowego i prokuratorskiego</t>
  </si>
  <si>
    <t>Świetlice szkolne</t>
  </si>
  <si>
    <t>Wydatki na zakupy inwestycyjne jednostek budżetowych</t>
  </si>
  <si>
    <t>Tabela Nr 3</t>
  </si>
  <si>
    <t>020</t>
  </si>
  <si>
    <t>02002</t>
  </si>
  <si>
    <t>851</t>
  </si>
  <si>
    <t>853</t>
  </si>
  <si>
    <t>Gospodarka komunalna i ochrona środowiska</t>
  </si>
  <si>
    <t>Dotacja podmiotowa z budżetu dla jednostek niezaliczanych do sektora finansów publicznych</t>
  </si>
  <si>
    <t>854</t>
  </si>
  <si>
    <t>921</t>
  </si>
  <si>
    <t>75075</t>
  </si>
  <si>
    <t>Dotacje celowe z budżetu na finansowanie lub dofinansowanie kosztów realizacji inwestycji i zakupów inwestycyjnych innych jednostek sektora finansów publicznych</t>
  </si>
  <si>
    <t>Świadczenia społeczne</t>
  </si>
  <si>
    <t>Domy pomocy społecznej</t>
  </si>
  <si>
    <t>Rodziny zastępcze</t>
  </si>
  <si>
    <t>Powiatowe centra pomocy rodzinie</t>
  </si>
  <si>
    <t>Zespoły ds. orzekania o stopniu niepełnosprawności</t>
  </si>
  <si>
    <t>Składki na ubezpiecznie społeczne</t>
  </si>
  <si>
    <t>Specjalne ośrodki szkolno wychowawcze</t>
  </si>
  <si>
    <t>Poradnie psychologiczno pedagogiczne</t>
  </si>
  <si>
    <t>Różne oplaty i składki</t>
  </si>
  <si>
    <t>Internaty i bursy szkolne</t>
  </si>
  <si>
    <t>Wynagrodzenia bezosobowe</t>
  </si>
  <si>
    <t>Podatek od towarów i usług</t>
  </si>
  <si>
    <t>85446</t>
  </si>
  <si>
    <t>Doskonalenie i dokształcanie nauczycieli</t>
  </si>
  <si>
    <t>Kultura i ochrona dziedzictwa narodowego</t>
  </si>
  <si>
    <t>%</t>
  </si>
  <si>
    <t>§</t>
  </si>
  <si>
    <t>Różne rozliczenia</t>
  </si>
  <si>
    <t>Powiatowe urzędy pracy</t>
  </si>
  <si>
    <t>Edukacyjna opieka wychowawcza</t>
  </si>
  <si>
    <t>92116</t>
  </si>
  <si>
    <t>Biblioteki</t>
  </si>
  <si>
    <t>Dział</t>
  </si>
  <si>
    <t>Treść</t>
  </si>
  <si>
    <t>Plan</t>
  </si>
  <si>
    <t>Wykonanie</t>
  </si>
  <si>
    <t>Różne wydatki na rzecz osób fizycznych</t>
  </si>
  <si>
    <t xml:space="preserve">Wynagrodzenia osobowe </t>
  </si>
  <si>
    <t>Dodatkowe wynagrodzenie roczne</t>
  </si>
  <si>
    <t>Składki na ubezpieczenie społeczne</t>
  </si>
  <si>
    <t>Zakup energii</t>
  </si>
  <si>
    <t>Zakup usług pozostałych</t>
  </si>
  <si>
    <t>Różne opłaty i składki</t>
  </si>
  <si>
    <t>Podatek od nieruchomości</t>
  </si>
  <si>
    <t>Działalność usługowa</t>
  </si>
  <si>
    <t>Nadzór budowlany</t>
  </si>
  <si>
    <t>Bezpieczeństwo publiczne i ochrona przeciwpożarowa</t>
  </si>
  <si>
    <t>Zakup materiałów i wyposażenia</t>
  </si>
  <si>
    <t>Zakup środków żywności</t>
  </si>
  <si>
    <t>Zakup usług remontowych</t>
  </si>
  <si>
    <t>Podróże służbowe krajowe</t>
  </si>
  <si>
    <t xml:space="preserve">Różne opłaty i składki </t>
  </si>
  <si>
    <t>Komendy powiatowe państwowej straży pożarnej</t>
  </si>
  <si>
    <t>Wydatki inwestycyjne jednostek budżetowych</t>
  </si>
  <si>
    <t>Ochrona zdrowia</t>
  </si>
  <si>
    <t>Dodatkowe wynagrodzenia roczne</t>
  </si>
  <si>
    <t>Ogółem</t>
  </si>
  <si>
    <t>Transport i łączność</t>
  </si>
  <si>
    <t>Rozdz.</t>
  </si>
  <si>
    <t>Drogi publiczne powiatowe</t>
  </si>
  <si>
    <t>Pozostała działalność</t>
  </si>
  <si>
    <t>Leśnictwo</t>
  </si>
  <si>
    <t>Nadzór nad gospodarką leśną</t>
  </si>
  <si>
    <t>Dotacje celowe przekazane gminie na zadania bieżące realizowane na podstawie porozumien między jednostkami samorządu terytorialnego</t>
  </si>
  <si>
    <t>Gospodarka mieszkaniowa</t>
  </si>
  <si>
    <t>Gospodarka gruntami i nieruchomościami</t>
  </si>
  <si>
    <t>Administracja publiczna</t>
  </si>
  <si>
    <t>Urzędy wojewódzkie</t>
  </si>
  <si>
    <t>Rady powiatów</t>
  </si>
  <si>
    <t>Starostwa powiatowe</t>
  </si>
  <si>
    <t>Zakup usług zdrowotnych</t>
  </si>
  <si>
    <t>Obsługa długu publicznego</t>
  </si>
  <si>
    <t>Obsługa papierów wartościowych pożyczek i kredytów jednostek samorządu terytorialnego</t>
  </si>
  <si>
    <t>Oświata i wychowanie</t>
  </si>
  <si>
    <t>Szkoły podstawowe specjalne</t>
  </si>
  <si>
    <t>Licea ogólnokształcące</t>
  </si>
  <si>
    <t>852</t>
  </si>
  <si>
    <t>Opłaty na rzecz budżetów jst</t>
  </si>
  <si>
    <t>Dokształcanie i doskonalenie nauczycieli</t>
  </si>
  <si>
    <t>dotacja przekazywana Gminie Wyszków na prowadzenie Powiatowej Biblioteki Publicznej</t>
  </si>
  <si>
    <t>Szkoły zawodowe specjalne</t>
  </si>
  <si>
    <t>Szpitale ogólne</t>
  </si>
  <si>
    <t>85218</t>
  </si>
  <si>
    <t>Zarządzanie kryzysowe</t>
  </si>
  <si>
    <t>758</t>
  </si>
  <si>
    <t>75818</t>
  </si>
  <si>
    <t>Rezerwy</t>
  </si>
  <si>
    <t>Rezerwy ogólne i celowe</t>
  </si>
  <si>
    <t>Wynagrodzenia członków korpusu służby cywilnej</t>
  </si>
  <si>
    <t>90095</t>
  </si>
  <si>
    <t>Wynagrodzenia osobowe pracowników</t>
  </si>
  <si>
    <t>Wydatki osobowe niezaliczone do wynagrodzeń</t>
  </si>
  <si>
    <t>Odsetki od samorządowych papierów wartościowych lub zaciągniętych przez jednostkę samorządu terytorialnego kredytów i pożyczek</t>
  </si>
  <si>
    <t>Szkolenia pracowników nie będących członkami korpusu słuzby cywilnej</t>
  </si>
  <si>
    <t>900</t>
  </si>
  <si>
    <t>90002</t>
  </si>
  <si>
    <t>Gospodarka odpadami</t>
  </si>
  <si>
    <t>90006</t>
  </si>
  <si>
    <t>Ochrona gleby i wód podziemnych</t>
  </si>
  <si>
    <t>90008</t>
  </si>
  <si>
    <t>Ochrona różnorodności biologicznej i krajobrazu</t>
  </si>
  <si>
    <t>Wydatki osobowe niezaliczone do uposażeń wypłacane żołnierzom i  funkcjonariuszom</t>
  </si>
  <si>
    <t>Uposażenia żołnierzy zawodowych i nadterminowych oraz funkcjonariuszy</t>
  </si>
  <si>
    <t>Pozostałe należności  żołnierzy zawodowych i nadterminowych oraz funkcjonariuszy</t>
  </si>
  <si>
    <t>Dodatkowe uposażenia roczne dla  żołnierzy zawodowych oraz nagrody roczne dla funkcjonariuszy</t>
  </si>
  <si>
    <t>Równoważniki pieniężne i ekwiwalenty dla żołnierzy i  funkcjonariuszy</t>
  </si>
  <si>
    <t>71095</t>
  </si>
  <si>
    <t>Kwalifikacja wojskowa</t>
  </si>
  <si>
    <t>Dotacje celowe z budżetu jednostki samorządu terytorialnego, udzielone w trybie art. 221 ustawy, na finansowanie lub dofinansowanie zadań zleconych do realizacji organizacjom prowadzącym działalność pozytku publicznego</t>
  </si>
  <si>
    <t>Dotacja podmiotowa z budżetu dla niepublicznej jednostki systemu oświaty</t>
  </si>
  <si>
    <t>Składki na Fundusz Emerytur Pomostowych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</si>
  <si>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</si>
  <si>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85419</t>
  </si>
  <si>
    <t>Ośrodki rewalidacyjno - wychowawcze</t>
  </si>
  <si>
    <t>Wpłaty gmin i  powiatów na rzecz innych jednostek samorządu terytorialnego oraz związków gmin lub związków powiatów na dofinansowanie zadań bieżących</t>
  </si>
  <si>
    <t>Wpłaty na PFRON</t>
  </si>
  <si>
    <t>Stypendia dla uczniów</t>
  </si>
  <si>
    <t>92605</t>
  </si>
  <si>
    <t>Zadania w zakresie kultury fizycznej</t>
  </si>
  <si>
    <t>Podróże służbowe zagraniczne</t>
  </si>
  <si>
    <t>Różnice kursowe</t>
  </si>
  <si>
    <t>85203</t>
  </si>
  <si>
    <t>Ośrodki wsparcia</t>
  </si>
  <si>
    <t>Odpisy na zakładowy fundusz świadczeń socjalnych</t>
  </si>
  <si>
    <t>90001</t>
  </si>
  <si>
    <t>Gospodarka ściekowa i ochrona wód</t>
  </si>
  <si>
    <t>90007</t>
  </si>
  <si>
    <t>Zmniejszenie hałasu i wibracji</t>
  </si>
  <si>
    <t>Kultura fizyczna</t>
  </si>
  <si>
    <t>Opłaty na rzecz budżetów jednostek samorządu terytorialnego</t>
  </si>
  <si>
    <t>Podatek od towarów i usług (VAT)</t>
  </si>
  <si>
    <t>Nagrody konkursowe</t>
  </si>
  <si>
    <t xml:space="preserve">Opłaty z tytułu zakupu usług telekomunikacyjnych </t>
  </si>
  <si>
    <t>85117</t>
  </si>
  <si>
    <t>Zakłady opiekuńczo - lecznicze i pielęgnacyjno - opiekuńcze</t>
  </si>
  <si>
    <t>85220</t>
  </si>
  <si>
    <t>Jednostki specjalistycznego poradnictwa, mieszkania chronione i ośrodki interwencji kryzysowej</t>
  </si>
  <si>
    <t>Państwowy Fundusz Rehabilitacji Osób Niepełnosprawnych</t>
  </si>
  <si>
    <t>majątkowe</t>
  </si>
  <si>
    <t>bieżące</t>
  </si>
  <si>
    <t>71012</t>
  </si>
  <si>
    <t>Zadania z zakresu geodezji i kartografii</t>
  </si>
  <si>
    <t>Wymiar sprawiedliwości</t>
  </si>
  <si>
    <t>75515</t>
  </si>
  <si>
    <t>Nieodpłatna pomoc prawna</t>
  </si>
  <si>
    <t>85417</t>
  </si>
  <si>
    <t>4300</t>
  </si>
  <si>
    <t>75410</t>
  </si>
  <si>
    <t>Komendy wojewódzkie Państwowej  Straży Pożarnej</t>
  </si>
  <si>
    <t>Schroniska szkolne</t>
  </si>
  <si>
    <t>926</t>
  </si>
  <si>
    <t>60095</t>
  </si>
  <si>
    <t>85416</t>
  </si>
  <si>
    <t>Rodzina</t>
  </si>
  <si>
    <t>85508</t>
  </si>
  <si>
    <t>85510</t>
  </si>
  <si>
    <t>Pomoc materialna dla uczniów o charakterze motywacyjnym</t>
  </si>
  <si>
    <t>Działalność placówek opiekuńczo - wychowawczych</t>
  </si>
  <si>
    <t>752</t>
  </si>
  <si>
    <t>Obrona narodowa</t>
  </si>
  <si>
    <t>75212</t>
  </si>
  <si>
    <t>Pozostałe wydatki obronne</t>
  </si>
  <si>
    <t>855</t>
  </si>
  <si>
    <t>80105</t>
  </si>
  <si>
    <t>80115</t>
  </si>
  <si>
    <t>Technika</t>
  </si>
  <si>
    <t>75404</t>
  </si>
  <si>
    <t>Komendy wojewódzkie Policji</t>
  </si>
  <si>
    <t xml:space="preserve">Przedszkola </t>
  </si>
  <si>
    <t>Szkolenia pracowników niebędących członkami korpusu służby cywilnej</t>
  </si>
  <si>
    <t>80116</t>
  </si>
  <si>
    <t>Szkoły policealne</t>
  </si>
  <si>
    <t>80117</t>
  </si>
  <si>
    <t>Zakup środków dydaktycznych i książek</t>
  </si>
  <si>
    <t>Zakup usług obejmujących wykonanie ekspertyz, analiz i opinii</t>
  </si>
  <si>
    <t>80152</t>
  </si>
  <si>
    <t>Realizacja zadań wymagających stosowania specjalnej organizacji nauki i metod pracy dla dzieci i młodzieży w  gimnazjach, klasach dotychczasowego gimnazjum prowadzonych w szkołach innego typu,  liceach ogólnokształcących, technikach, szkołach policealnych, branżowych szkołach I i II stopnia i klasach dotychczsowej zasadniczej szkoły zawodowej prowadzonych w branżowych szkołach I stopnia oraz szkołach artystycznych</t>
  </si>
  <si>
    <t>92105</t>
  </si>
  <si>
    <t>Pozostałe zadania w zakresie kultury</t>
  </si>
  <si>
    <t xml:space="preserve">Dotacje celowe z budżetu jednostki samorządu terytorialnego, udzielone w trybie art. 221 ustawy, na finansowanie lub dofinansowanie zadań zleconych do realizacji organizacjom prowadzącym działalność pożytku publicznego </t>
  </si>
  <si>
    <t xml:space="preserve">Pozostałe podatki na rzecz budżetów jednostek samorządu terytorialnego </t>
  </si>
  <si>
    <t>Dotacja podmiotowa z budżetu dla niepublicznej jednostki systemu oświaty w tym:</t>
  </si>
  <si>
    <t>4210</t>
  </si>
  <si>
    <t>85195</t>
  </si>
  <si>
    <t>85324</t>
  </si>
  <si>
    <t>Zakupy inwestycyjne jednostek budżetowych</t>
  </si>
  <si>
    <t>Zakup leków, wyrobów  medycznych i produktów biobójczych</t>
  </si>
  <si>
    <t>4360</t>
  </si>
  <si>
    <t>85495</t>
  </si>
  <si>
    <t>92695</t>
  </si>
  <si>
    <t>Dotacja celowa z budżetu na finansowanie lub dofinansowaniezadań zleconych do realizacji pozostałym jednostkom nie zaliczanym do sektora finansów publicznych</t>
  </si>
  <si>
    <t>60004</t>
  </si>
  <si>
    <t>Lokalny transport zbiorowy</t>
  </si>
  <si>
    <t>60016</t>
  </si>
  <si>
    <t>Drogi publiczne gminne</t>
  </si>
  <si>
    <t>75085</t>
  </si>
  <si>
    <t>Wspólna obsługa jednostek samorządu terytorialnego</t>
  </si>
  <si>
    <t xml:space="preserve">Wpłaty jednostek na państwowy fundusz celowy </t>
  </si>
  <si>
    <t>2360</t>
  </si>
  <si>
    <t>Wpłaty na PPK finansowane przez podmiot zatrudniający</t>
  </si>
  <si>
    <t>Wpłaty jednostek na państwowy fundusz celowy na finansowanie lub dofinansowanie zadań inwestycyjnych</t>
  </si>
  <si>
    <t>Składki na Fundusz Pracy oraz  Fundusz Solidarnościowy</t>
  </si>
  <si>
    <t>Placówki kształcenia ustawicznego i centra kształcenia zawodowego</t>
  </si>
  <si>
    <t>85395</t>
  </si>
  <si>
    <t>85404</t>
  </si>
  <si>
    <t>Wczesne wspomaganie rozwoju dziecka</t>
  </si>
  <si>
    <t>Branżowe szkoły I i II stopnia</t>
  </si>
  <si>
    <t>Kary, odszkodowania i grzywny wypłacane na rzecz osób prawnych i innych jednostek organizacyjnych</t>
  </si>
  <si>
    <t>75095</t>
  </si>
  <si>
    <t>Wynagrodzenia osobowe</t>
  </si>
  <si>
    <t>Wynagrodzenia osobowe nauczycieli</t>
  </si>
  <si>
    <t>Dodatkowe wynagrodzenie roczna nauczycieli</t>
  </si>
  <si>
    <t>80107</t>
  </si>
  <si>
    <t>Dodatkowe wynagrodzenie roczne nauczycieli</t>
  </si>
  <si>
    <t>80153</t>
  </si>
  <si>
    <t>Zapewnienie uczniom prawa do bezpłatnego dostępu do podręczników, materiałów edukacyjnych lub materiałów ćwiczeniowych</t>
  </si>
  <si>
    <t>Dodatkowe  wynagrodzenie roczne nauczycieli</t>
  </si>
  <si>
    <t>Zakup usług przez jednostki samorządu terytorialnego od innych jednostek samorządu terytorialnego</t>
  </si>
  <si>
    <t>92118</t>
  </si>
  <si>
    <t>Muzea</t>
  </si>
  <si>
    <t>Dotacja podmiotowa z budżetu dla samorządowej instytucji kultury</t>
  </si>
  <si>
    <t>dotacja na współfinansowanie Muzeum Cypriana  Norwida w Dębinkach</t>
  </si>
  <si>
    <t>w tym:</t>
  </si>
  <si>
    <t>Zakup towarów (w szczególności materiałów, leków, żywności) w związku z pomocą obywatelom Ukrainy</t>
  </si>
  <si>
    <t>Zakup usług związanych z pomocą obywatelom Ukrainy</t>
  </si>
  <si>
    <t>Wynagrodzenia i uposażenia wypłacane w związku z pomocą obywatelom Ukrainy</t>
  </si>
  <si>
    <t>Honoraria, wynagrodzenia agencyjno-prowizyjne i wynagrodzenia bezosobowe wypłacane w związku z pomocą obywatelom Ukrainy</t>
  </si>
  <si>
    <t>Składki i inne pochodne od wynagrodzeń pracowników wypłacanych w związku z pomocą obywatelom Ukrainy</t>
  </si>
  <si>
    <t>Pozostałe wydatki bieżące na zadania związane z pomocą obywatelom Ukrainy</t>
  </si>
  <si>
    <t>Wynagrodzenia nauczycieli wypłacane w związku z pomocą obywatelom Ukrainy</t>
  </si>
  <si>
    <t>Honoraria</t>
  </si>
  <si>
    <t>Wydatki poniesione ze środków z Rządowego Funduszu Polski Ład: Program Inwestycji Strategicznych na realizację zadań inwestycyjnych</t>
  </si>
  <si>
    <t>doradztwo prawne w zakresie ochrony danych osobowych - 17 712,00 zł</t>
  </si>
  <si>
    <t>I Technikum Poligraficzno - Usługowe w Wyszkowie</t>
  </si>
  <si>
    <t>Powiatowy Środowiskowy Dom Samopomocy w Wyszkowie</t>
  </si>
  <si>
    <t>Warsztaty Terapii Zajęciowej</t>
  </si>
  <si>
    <t>Ośrodek Wychowawczy Zgromadzenia Sióstr Franciszkanek Rodziny Maryi w Brańszczyku</t>
  </si>
  <si>
    <t>OREW w Wyszkowie</t>
  </si>
  <si>
    <t>010</t>
  </si>
  <si>
    <t>Rolnictwo i łowiectwo</t>
  </si>
  <si>
    <t>01008</t>
  </si>
  <si>
    <t>Melioracje wodne</t>
  </si>
  <si>
    <t>Dotacja celowa z budżetu na finansowanie lub dofinansowanie zadań zleconych do realizacji pozostałym jednostkom niezaliczanym do sektora finansów publicznych</t>
  </si>
  <si>
    <t>Pozostałe odsetki</t>
  </si>
  <si>
    <t>Szkolenia członków korpusu służby cywilnej</t>
  </si>
  <si>
    <t>75224</t>
  </si>
  <si>
    <t>Nagrody o charakterze szczególnym niezaliczone do wynagrodzeń</t>
  </si>
  <si>
    <t>85231</t>
  </si>
  <si>
    <t>Pomoc dla cudzoziemców</t>
  </si>
  <si>
    <t>Sprawozdanie z wykonania wydatków za 2024 r.</t>
  </si>
  <si>
    <t>01005</t>
  </si>
  <si>
    <t>Prace geodezyjno-urządzeniowe na potrzeby rolnictwa</t>
  </si>
  <si>
    <t>75109</t>
  </si>
  <si>
    <t>751</t>
  </si>
  <si>
    <t>Urzędy naczelnych organów władzy państwowej, kontroli i ochrony prawa oraz sądownictwa</t>
  </si>
  <si>
    <t>Wybory do rad gmin, rad powiatów i sejmików województw, wybory wójtów, burmistrzów i prezydentów miast oraz referenda gminne, powiatowe i wojewódzkie</t>
  </si>
  <si>
    <t>75478</t>
  </si>
  <si>
    <t>Usuwanie skutków klęsk żywiołowych</t>
  </si>
  <si>
    <t>80151</t>
  </si>
  <si>
    <t>Kwalifikacyjne kursy zawodowe</t>
  </si>
  <si>
    <t>85156</t>
  </si>
  <si>
    <t>Składki na ubezpieczenie zdrowotne oraz świadczenia dla osób nieobjętych obowiązkiem ubezpieczenia zdrowotnego</t>
  </si>
  <si>
    <t>Składki na ubezpieczenie zdrowotne</t>
  </si>
  <si>
    <t>85295</t>
  </si>
  <si>
    <t>85322</t>
  </si>
  <si>
    <t>Fundusz Pracy</t>
  </si>
  <si>
    <t>85509</t>
  </si>
  <si>
    <t>Działalność ośrodków adopcyjnych</t>
  </si>
  <si>
    <t>92120</t>
  </si>
  <si>
    <t>Ochrona zabytków i opieka nad zabytkami</t>
  </si>
  <si>
    <t>Dotacja celowa przekazana z budżetu na finansowanie lub dofinansowanie zadań inwestycyjnych obiektów zabytkowych jednostkom niezaliczanym do sektora finansów publicznych</t>
  </si>
  <si>
    <t>Gmina Brańszczyk -  222 272,00 zł</t>
  </si>
  <si>
    <t>Gmina Długosiodło - 326 755,00 zł</t>
  </si>
  <si>
    <t>Gmina Rząśnik - 57 138,13 zł</t>
  </si>
  <si>
    <t>Gmina Zabrodzie - 150 212,00 zł</t>
  </si>
  <si>
    <t>Policealna Szkoła Zawodowa -                            294 301,26 zł</t>
  </si>
  <si>
    <t>Policealna Szkoła Medyczna -                                     1 429 488,33 zł</t>
  </si>
  <si>
    <t>Stacjonarna Policealna Szkoła Medyczna - 1 494 378,96 zł</t>
  </si>
  <si>
    <t>Szkoła Policealna Farmaceutyczna -                     78 225,27 zł</t>
  </si>
  <si>
    <t>Publiczna Szkoła Policealna -                           3 746 888,44 zł</t>
  </si>
  <si>
    <t>I LO CN-B w Wyszkowie - 819 518,98 zł</t>
  </si>
  <si>
    <t>Publiczne LO dla Dorosłych -                                          590 940,91 zł</t>
  </si>
  <si>
    <t>IV Liceum Ogólnokształcące ZDZ                 w Wyszkowie - 2 252 952,46 zł</t>
  </si>
  <si>
    <t>materiały do remontów bieżących -          19 193,11 zł</t>
  </si>
  <si>
    <t>druki komunikacyjne - 1 011 691,31 zł</t>
  </si>
  <si>
    <t>sekretariat - 12 429,46 zł</t>
  </si>
  <si>
    <t>prenumerata - 6 701,44 zł</t>
  </si>
  <si>
    <t>paliwo, eksploatacja samochodu, akcesoria samochodowe - 15 909,84 zł</t>
  </si>
  <si>
    <t>pozostałe wydatki -  5 358,91 zł</t>
  </si>
  <si>
    <t xml:space="preserve">materiały biurowe (m. in. tonery, akcesoria komputerowe) - 158 510,45 zł </t>
  </si>
  <si>
    <t>wyposażenie (sprzęt komputerowy, drukarki, niszczarki, meble, wykładzina dywanowa, fotele, smartfony, ekspresy)  - 137 545,01 zł</t>
  </si>
  <si>
    <t>prowizje bankowe - 14 892 36 zł</t>
  </si>
  <si>
    <t>dzierżawa nieruchomości na parking -                              20 664,00 zł</t>
  </si>
  <si>
    <t>sprzątanie pomieszczeń biurowych -                     150 132,39 zł</t>
  </si>
  <si>
    <t>obsługa prawna - 170 400,00 zł</t>
  </si>
  <si>
    <t>usługi pocztowe - 176 455,85 zł</t>
  </si>
  <si>
    <t>administracja BIP, utrzymanie domeny, dostęp do portali, aktualizacja i serwis systemu komputerowego, usługa w modelu chmurowym SaaS  -  97 257,45 zł</t>
  </si>
  <si>
    <t>dozór mienia, monitorowanie systemu alarmowego - 121 173,63 zł</t>
  </si>
  <si>
    <t>ścieki, odbiór odpadów - 37 473,90 zł</t>
  </si>
  <si>
    <t>ogłoszenia -  7 081,44 zł</t>
  </si>
  <si>
    <t>przeglądy okresowe, eksploatacja samochodu - 11 148,97 zł</t>
  </si>
  <si>
    <t>IV Liceum Ogólnokształcące ZDZ -             719 164,72 zł</t>
  </si>
  <si>
    <t>I Technikum Poligraficzno - Usługowe ZDZ w Wyszkowie - 52 490,40 zł</t>
  </si>
  <si>
    <t>DPS dla Dzieci Fiszor - 2 993 366,03 zł</t>
  </si>
  <si>
    <t>DPS dla Dzieci w Niegowie -                                             4 477 858,78 zł</t>
  </si>
  <si>
    <t>umeblowanie Sekretariatu, zakup i montaż drzwi zewnętrznych (ul. Zakolejowa) - 79 958,41 zł</t>
  </si>
  <si>
    <t xml:space="preserve">Wydział Komunikacji (tonery do drukarek, rolki do terminali, papier do biletomatu) - 41 833,54 zł </t>
  </si>
  <si>
    <t>tablice rejestracyjne i druki komunikacyjne, portal Starosty -                                            49 185,51zł</t>
  </si>
  <si>
    <t>dzierżawa urządzenia kopiującego, dystrybutora i maszyny do czyszczenia podłóg  - 25 402,27 zł</t>
  </si>
  <si>
    <t>dzienniki budowy - 4 000,00 zł</t>
  </si>
  <si>
    <t>usługi drukarskie, introligatorskie, wykonanie pieczątek i inne - 21 603,46 zł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</si>
</sst>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38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charset val="238"/>
    </font>
    <font>
      <sz val="8"/>
      <name val="Arial CE"/>
      <family val="2"/>
      <charset val="238"/>
    </font>
    <font>
      <u/>
      <sz val="8"/>
      <name val="Arial CE"/>
      <family val="2"/>
      <charset val="238"/>
    </font>
    <font>
      <sz val="8"/>
      <name val="Arial CE"/>
      <charset val="238"/>
    </font>
    <font>
      <b/>
      <u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9"/>
      <name val="Arial"/>
      <family val="2"/>
      <charset val="238"/>
    </font>
    <font>
      <b/>
      <sz val="8"/>
      <color rgb="FFFF0000"/>
      <name val="Arial CE"/>
      <family val="2"/>
      <charset val="238"/>
    </font>
    <font>
      <sz val="8"/>
      <color rgb="FFFF0000"/>
      <name val="Arial CE"/>
      <family val="2"/>
      <charset val="238"/>
    </font>
    <font>
      <sz val="10"/>
      <color rgb="FFFF0000"/>
      <name val="Arial CE"/>
      <charset val="238"/>
    </font>
    <font>
      <sz val="8"/>
      <color rgb="FFFF0000"/>
      <name val="Arial"/>
      <family val="2"/>
      <charset val="238"/>
    </font>
    <font>
      <i/>
      <sz val="8"/>
      <name val="Arial CE"/>
      <charset val="238"/>
    </font>
    <font>
      <b/>
      <u/>
      <sz val="8"/>
      <name val="Arial CE"/>
      <charset val="238"/>
    </font>
    <font>
      <b/>
      <i/>
      <u/>
      <sz val="8"/>
      <name val="Arial CE"/>
      <family val="2"/>
      <charset val="238"/>
    </font>
    <font>
      <i/>
      <u/>
      <sz val="8"/>
      <name val="Arial"/>
      <family val="2"/>
      <charset val="238"/>
    </font>
    <font>
      <i/>
      <sz val="8"/>
      <name val="Arial CE"/>
      <family val="2"/>
      <charset val="238"/>
    </font>
    <font>
      <i/>
      <sz val="8"/>
      <name val="Arial"/>
      <family val="2"/>
      <charset val="238"/>
    </font>
    <font>
      <i/>
      <sz val="8"/>
      <color rgb="FFFF0000"/>
      <name val="Arial CE"/>
      <family val="2"/>
      <charset val="238"/>
    </font>
    <font>
      <sz val="8"/>
      <color rgb="FF000000"/>
      <name val="Tahoma"/>
    </font>
    <font>
      <i/>
      <sz val="10"/>
      <color rgb="FFFF0000"/>
      <name val="Arial CE"/>
      <charset val="238"/>
    </font>
    <font>
      <i/>
      <sz val="8"/>
      <color rgb="FFFF0000"/>
      <name val="Arial CE"/>
      <charset val="238"/>
    </font>
    <font>
      <b/>
      <i/>
      <sz val="10"/>
      <color rgb="FFFF0000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i/>
      <sz val="10"/>
      <name val="Arial CE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u/>
      <sz val="10"/>
      <name val="Arial CE"/>
      <charset val="238"/>
    </font>
    <font>
      <b/>
      <i/>
      <u/>
      <sz val="10"/>
      <name val="Arial CE"/>
      <charset val="238"/>
    </font>
    <font>
      <i/>
      <u/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</cellStyleXfs>
  <cellXfs count="283">
    <xf numFmtId="0" fontId="0" fillId="0" borderId="0" xfId="0"/>
    <xf numFmtId="10" fontId="4" fillId="0" borderId="0" xfId="1" applyNumberFormat="1" applyFont="1" applyBorder="1" applyAlignment="1">
      <alignment horizontal="center" vertical="center"/>
    </xf>
    <xf numFmtId="10" fontId="4" fillId="0" borderId="0" xfId="1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43" fontId="15" fillId="0" borderId="1" xfId="1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43" fontId="15" fillId="0" borderId="1" xfId="1" applyFont="1" applyBorder="1" applyAlignment="1" applyProtection="1">
      <alignment vertical="center"/>
      <protection locked="0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49" fontId="12" fillId="0" borderId="3" xfId="0" applyNumberFormat="1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2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vertical="center"/>
    </xf>
    <xf numFmtId="49" fontId="6" fillId="0" borderId="14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43" fontId="15" fillId="0" borderId="12" xfId="1" applyNumberFormat="1" applyFont="1" applyBorder="1" applyAlignment="1">
      <alignment horizontal="center" vertical="center"/>
    </xf>
    <xf numFmtId="43" fontId="17" fillId="0" borderId="0" xfId="1" applyNumberFormat="1" applyFont="1" applyBorder="1" applyAlignment="1">
      <alignment vertical="center"/>
    </xf>
    <xf numFmtId="43" fontId="17" fillId="0" borderId="0" xfId="1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49" fontId="15" fillId="0" borderId="3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22" fillId="0" borderId="3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3" fontId="27" fillId="0" borderId="1" xfId="1" applyNumberFormat="1" applyFont="1" applyBorder="1" applyAlignment="1">
      <alignment vertical="center"/>
    </xf>
    <xf numFmtId="43" fontId="27" fillId="0" borderId="10" xfId="1" applyFont="1" applyBorder="1" applyAlignment="1" applyProtection="1">
      <alignment vertical="center"/>
      <protection locked="0"/>
    </xf>
    <xf numFmtId="0" fontId="28" fillId="0" borderId="10" xfId="0" applyFont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0" fontId="7" fillId="0" borderId="1" xfId="2" applyNumberFormat="1" applyFont="1" applyBorder="1" applyAlignment="1">
      <alignment vertical="center"/>
    </xf>
    <xf numFmtId="43" fontId="5" fillId="0" borderId="1" xfId="1" applyNumberFormat="1" applyFont="1" applyBorder="1" applyAlignment="1">
      <alignment horizontal="center" vertical="center"/>
    </xf>
    <xf numFmtId="43" fontId="5" fillId="0" borderId="1" xfId="1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>
      <alignment vertical="center"/>
    </xf>
    <xf numFmtId="43" fontId="5" fillId="0" borderId="1" xfId="1" applyNumberFormat="1" applyFont="1" applyBorder="1" applyAlignment="1">
      <alignment horizontal="right" vertical="center"/>
    </xf>
    <xf numFmtId="10" fontId="5" fillId="0" borderId="1" xfId="2" applyNumberFormat="1" applyFont="1" applyBorder="1" applyAlignment="1">
      <alignment vertical="center"/>
    </xf>
    <xf numFmtId="43" fontId="7" fillId="0" borderId="1" xfId="1" applyNumberFormat="1" applyFont="1" applyBorder="1" applyAlignment="1">
      <alignment horizontal="right" vertical="center"/>
    </xf>
    <xf numFmtId="43" fontId="10" fillId="0" borderId="1" xfId="1" applyNumberFormat="1" applyFont="1" applyBorder="1" applyAlignment="1">
      <alignment vertical="center"/>
    </xf>
    <xf numFmtId="43" fontId="10" fillId="0" borderId="1" xfId="1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43" fontId="5" fillId="0" borderId="1" xfId="1" applyNumberFormat="1" applyFont="1" applyBorder="1" applyAlignment="1">
      <alignment vertical="center"/>
    </xf>
    <xf numFmtId="43" fontId="7" fillId="0" borderId="1" xfId="1" applyNumberFormat="1" applyFont="1" applyBorder="1" applyAlignment="1">
      <alignment vertical="center"/>
    </xf>
    <xf numFmtId="43" fontId="7" fillId="0" borderId="1" xfId="1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43" fontId="7" fillId="0" borderId="1" xfId="1" applyFont="1" applyBorder="1" applyAlignment="1" applyProtection="1">
      <alignment vertical="center"/>
      <protection locked="0"/>
    </xf>
    <xf numFmtId="0" fontId="31" fillId="0" borderId="1" xfId="0" applyFont="1" applyBorder="1" applyAlignment="1">
      <alignment vertical="center"/>
    </xf>
    <xf numFmtId="43" fontId="6" fillId="0" borderId="1" xfId="1" applyNumberFormat="1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43" fontId="12" fillId="0" borderId="1" xfId="1" applyNumberFormat="1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43" fontId="8" fillId="0" borderId="1" xfId="1" applyNumberFormat="1" applyFont="1" applyBorder="1" applyAlignment="1">
      <alignment vertical="center"/>
    </xf>
    <xf numFmtId="43" fontId="8" fillId="0" borderId="1" xfId="1" applyFont="1" applyBorder="1" applyAlignment="1" applyProtection="1">
      <alignment vertical="center"/>
      <protection locked="0"/>
    </xf>
    <xf numFmtId="0" fontId="34" fillId="0" borderId="1" xfId="0" applyFont="1" applyBorder="1" applyAlignment="1">
      <alignment vertical="center"/>
    </xf>
    <xf numFmtId="43" fontId="10" fillId="0" borderId="1" xfId="1" applyFont="1" applyBorder="1" applyAlignment="1">
      <alignment vertical="center"/>
    </xf>
    <xf numFmtId="43" fontId="10" fillId="0" borderId="2" xfId="1" applyNumberFormat="1" applyFont="1" applyBorder="1" applyAlignment="1">
      <alignment vertical="center"/>
    </xf>
    <xf numFmtId="43" fontId="10" fillId="0" borderId="2" xfId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43" fontId="18" fillId="0" borderId="3" xfId="1" applyNumberFormat="1" applyFont="1" applyBorder="1" applyAlignment="1">
      <alignment vertical="center"/>
    </xf>
    <xf numFmtId="43" fontId="18" fillId="0" borderId="3" xfId="1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43" fontId="18" fillId="0" borderId="1" xfId="1" applyNumberFormat="1" applyFont="1" applyBorder="1" applyAlignment="1">
      <alignment vertical="center"/>
    </xf>
    <xf numFmtId="43" fontId="18" fillId="0" borderId="1" xfId="1" applyFont="1" applyBorder="1" applyAlignment="1" applyProtection="1">
      <alignment vertical="center"/>
      <protection locked="0"/>
    </xf>
    <xf numFmtId="43" fontId="18" fillId="0" borderId="4" xfId="1" applyNumberFormat="1" applyFont="1" applyBorder="1" applyAlignment="1">
      <alignment vertical="center"/>
    </xf>
    <xf numFmtId="43" fontId="18" fillId="0" borderId="4" xfId="1" applyFont="1" applyBorder="1" applyAlignment="1" applyProtection="1">
      <alignment vertical="center"/>
      <protection locked="0"/>
    </xf>
    <xf numFmtId="0" fontId="31" fillId="0" borderId="4" xfId="0" applyFont="1" applyBorder="1" applyAlignment="1">
      <alignment vertical="center"/>
    </xf>
    <xf numFmtId="43" fontId="10" fillId="0" borderId="4" xfId="1" applyNumberFormat="1" applyFont="1" applyBorder="1" applyAlignment="1">
      <alignment vertical="center"/>
    </xf>
    <xf numFmtId="43" fontId="10" fillId="0" borderId="4" xfId="1" applyFont="1" applyBorder="1" applyAlignment="1" applyProtection="1">
      <alignment vertical="center"/>
      <protection locked="0"/>
    </xf>
    <xf numFmtId="0" fontId="1" fillId="0" borderId="4" xfId="0" applyFont="1" applyBorder="1" applyAlignment="1">
      <alignment vertical="center"/>
    </xf>
    <xf numFmtId="43" fontId="7" fillId="2" borderId="1" xfId="1" applyNumberFormat="1" applyFont="1" applyFill="1" applyBorder="1" applyAlignment="1">
      <alignment vertical="center"/>
    </xf>
    <xf numFmtId="10" fontId="10" fillId="0" borderId="1" xfId="1" applyNumberFormat="1" applyFont="1" applyBorder="1" applyAlignment="1">
      <alignment vertical="center"/>
    </xf>
    <xf numFmtId="43" fontId="10" fillId="0" borderId="4" xfId="1" applyFont="1" applyBorder="1" applyAlignment="1">
      <alignment vertical="center"/>
    </xf>
    <xf numFmtId="10" fontId="10" fillId="0" borderId="4" xfId="1" applyNumberFormat="1" applyFont="1" applyBorder="1" applyAlignment="1">
      <alignment vertical="center"/>
    </xf>
    <xf numFmtId="10" fontId="7" fillId="0" borderId="1" xfId="1" applyNumberFormat="1" applyFont="1" applyBorder="1" applyAlignment="1">
      <alignment vertical="center"/>
    </xf>
    <xf numFmtId="43" fontId="7" fillId="0" borderId="4" xfId="1" applyNumberFormat="1" applyFont="1" applyBorder="1" applyAlignment="1">
      <alignment vertical="center"/>
    </xf>
    <xf numFmtId="0" fontId="30" fillId="0" borderId="4" xfId="0" applyFont="1" applyBorder="1" applyAlignment="1">
      <alignment vertical="center"/>
    </xf>
    <xf numFmtId="43" fontId="18" fillId="0" borderId="1" xfId="1" applyFont="1" applyBorder="1" applyAlignment="1">
      <alignment vertical="center"/>
    </xf>
    <xf numFmtId="43" fontId="10" fillId="2" borderId="1" xfId="1" applyNumberFormat="1" applyFont="1" applyFill="1" applyBorder="1" applyAlignment="1">
      <alignment vertical="center"/>
    </xf>
    <xf numFmtId="43" fontId="10" fillId="2" borderId="1" xfId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vertical="center"/>
    </xf>
    <xf numFmtId="43" fontId="18" fillId="0" borderId="4" xfId="1" applyFont="1" applyBorder="1" applyAlignment="1">
      <alignment vertical="center"/>
    </xf>
    <xf numFmtId="43" fontId="7" fillId="0" borderId="2" xfId="1" applyNumberFormat="1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43" fontId="10" fillId="0" borderId="1" xfId="1" applyFont="1" applyBorder="1" applyAlignment="1" applyProtection="1">
      <alignment horizontal="center" vertical="center"/>
      <protection locked="0"/>
    </xf>
    <xf numFmtId="49" fontId="29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43" fontId="10" fillId="0" borderId="9" xfId="1" applyNumberFormat="1" applyFont="1" applyBorder="1" applyAlignment="1">
      <alignment vertical="center"/>
    </xf>
    <xf numFmtId="43" fontId="10" fillId="0" borderId="9" xfId="1" applyFont="1" applyBorder="1" applyAlignment="1" applyProtection="1">
      <alignment vertical="center"/>
      <protection locked="0"/>
    </xf>
    <xf numFmtId="0" fontId="1" fillId="0" borderId="10" xfId="0" applyFont="1" applyBorder="1" applyAlignment="1">
      <alignment vertical="center"/>
    </xf>
    <xf numFmtId="164" fontId="7" fillId="0" borderId="1" xfId="1" applyNumberFormat="1" applyFont="1" applyBorder="1" applyAlignment="1">
      <alignment vertical="center"/>
    </xf>
    <xf numFmtId="43" fontId="7" fillId="0" borderId="2" xfId="1" applyNumberFormat="1" applyFont="1" applyFill="1" applyBorder="1" applyAlignment="1">
      <alignment vertical="center"/>
    </xf>
    <xf numFmtId="43" fontId="7" fillId="0" borderId="2" xfId="1" applyFont="1" applyFill="1" applyBorder="1" applyAlignment="1">
      <alignment vertical="center"/>
    </xf>
    <xf numFmtId="0" fontId="36" fillId="0" borderId="2" xfId="0" applyFont="1" applyFill="1" applyBorder="1" applyAlignment="1">
      <alignment vertical="center"/>
    </xf>
    <xf numFmtId="10" fontId="7" fillId="0" borderId="2" xfId="2" applyNumberFormat="1" applyFont="1" applyFill="1" applyBorder="1" applyAlignment="1">
      <alignment vertical="center"/>
    </xf>
    <xf numFmtId="43" fontId="7" fillId="0" borderId="4" xfId="1" applyNumberFormat="1" applyFont="1" applyFill="1" applyBorder="1" applyAlignment="1">
      <alignment vertical="center"/>
    </xf>
    <xf numFmtId="43" fontId="7" fillId="0" borderId="4" xfId="1" applyFont="1" applyFill="1" applyBorder="1" applyAlignment="1">
      <alignment vertical="center"/>
    </xf>
    <xf numFmtId="0" fontId="30" fillId="0" borderId="4" xfId="0" applyFont="1" applyFill="1" applyBorder="1" applyAlignment="1">
      <alignment vertical="center"/>
    </xf>
    <xf numFmtId="10" fontId="7" fillId="0" borderId="4" xfId="2" applyNumberFormat="1" applyFont="1" applyFill="1" applyBorder="1" applyAlignment="1">
      <alignment vertical="center"/>
    </xf>
    <xf numFmtId="43" fontId="10" fillId="0" borderId="2" xfId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164" fontId="12" fillId="0" borderId="1" xfId="1" applyNumberFormat="1" applyFont="1" applyBorder="1" applyAlignment="1">
      <alignment vertical="center"/>
    </xf>
    <xf numFmtId="43" fontId="8" fillId="0" borderId="4" xfId="1" applyNumberFormat="1" applyFont="1" applyBorder="1" applyAlignment="1">
      <alignment vertical="center"/>
    </xf>
    <xf numFmtId="43" fontId="8" fillId="0" borderId="4" xfId="1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43" fontId="8" fillId="0" borderId="1" xfId="1" applyFont="1" applyBorder="1" applyAlignment="1">
      <alignment vertical="center"/>
    </xf>
    <xf numFmtId="164" fontId="8" fillId="0" borderId="1" xfId="1" applyNumberFormat="1" applyFont="1" applyBorder="1" applyAlignment="1">
      <alignment vertical="center"/>
    </xf>
    <xf numFmtId="43" fontId="10" fillId="0" borderId="9" xfId="1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43" fontId="10" fillId="0" borderId="3" xfId="1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3" fontId="6" fillId="2" borderId="1" xfId="1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43" fontId="5" fillId="0" borderId="1" xfId="1" applyFont="1" applyBorder="1" applyAlignment="1">
      <alignment vertical="center"/>
    </xf>
    <xf numFmtId="10" fontId="5" fillId="0" borderId="1" xfId="1" applyNumberFormat="1" applyFont="1" applyBorder="1" applyAlignment="1">
      <alignment vertical="center"/>
    </xf>
    <xf numFmtId="43" fontId="7" fillId="0" borderId="9" xfId="1" applyNumberFormat="1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43" fontId="8" fillId="0" borderId="2" xfId="1" applyNumberFormat="1" applyFont="1" applyBorder="1" applyAlignment="1">
      <alignment vertical="center"/>
    </xf>
    <xf numFmtId="43" fontId="8" fillId="0" borderId="2" xfId="1" applyFont="1" applyBorder="1" applyAlignment="1" applyProtection="1">
      <alignment vertical="center"/>
      <protection locked="0"/>
    </xf>
    <xf numFmtId="0" fontId="34" fillId="0" borderId="2" xfId="0" applyFont="1" applyBorder="1" applyAlignment="1">
      <alignment vertical="center"/>
    </xf>
    <xf numFmtId="43" fontId="12" fillId="0" borderId="4" xfId="1" applyNumberFormat="1" applyFont="1" applyBorder="1" applyAlignment="1">
      <alignment vertical="center"/>
    </xf>
    <xf numFmtId="43" fontId="12" fillId="0" borderId="4" xfId="1" applyFont="1" applyBorder="1" applyAlignment="1">
      <alignment vertical="center"/>
    </xf>
    <xf numFmtId="43" fontId="8" fillId="0" borderId="4" xfId="1" applyFont="1" applyBorder="1" applyAlignment="1" applyProtection="1">
      <alignment vertical="center"/>
      <protection locked="0"/>
    </xf>
    <xf numFmtId="0" fontId="34" fillId="0" borderId="4" xfId="0" applyFont="1" applyBorder="1" applyAlignment="1">
      <alignment vertical="center"/>
    </xf>
    <xf numFmtId="43" fontId="20" fillId="0" borderId="1" xfId="1" applyNumberFormat="1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43" fontId="27" fillId="0" borderId="3" xfId="1" applyNumberFormat="1" applyFont="1" applyFill="1" applyBorder="1" applyAlignment="1">
      <alignment vertical="center"/>
    </xf>
    <xf numFmtId="43" fontId="27" fillId="0" borderId="3" xfId="1" applyFont="1" applyFill="1" applyBorder="1" applyAlignment="1" applyProtection="1">
      <alignment vertical="center"/>
      <protection locked="0"/>
    </xf>
    <xf numFmtId="0" fontId="26" fillId="0" borderId="3" xfId="0" applyFont="1" applyFill="1" applyBorder="1" applyAlignment="1">
      <alignment vertical="center"/>
    </xf>
    <xf numFmtId="10" fontId="24" fillId="0" borderId="3" xfId="2" applyNumberFormat="1" applyFont="1" applyFill="1" applyBorder="1" applyAlignment="1">
      <alignment vertical="center"/>
    </xf>
    <xf numFmtId="43" fontId="27" fillId="0" borderId="4" xfId="1" applyNumberFormat="1" applyFont="1" applyFill="1" applyBorder="1" applyAlignment="1">
      <alignment vertical="center"/>
    </xf>
    <xf numFmtId="43" fontId="27" fillId="0" borderId="4" xfId="1" applyFont="1" applyFill="1" applyBorder="1" applyAlignment="1" applyProtection="1">
      <alignment vertical="center"/>
      <protection locked="0"/>
    </xf>
    <xf numFmtId="0" fontId="26" fillId="0" borderId="4" xfId="0" applyFont="1" applyFill="1" applyBorder="1" applyAlignment="1">
      <alignment vertical="center"/>
    </xf>
    <xf numFmtId="10" fontId="24" fillId="0" borderId="4" xfId="2" applyNumberFormat="1" applyFont="1" applyFill="1" applyBorder="1" applyAlignment="1">
      <alignment vertical="center"/>
    </xf>
    <xf numFmtId="43" fontId="18" fillId="0" borderId="3" xfId="1" applyNumberFormat="1" applyFont="1" applyFill="1" applyBorder="1" applyAlignment="1">
      <alignment vertical="center"/>
    </xf>
    <xf numFmtId="43" fontId="18" fillId="0" borderId="3" xfId="1" applyFont="1" applyFill="1" applyBorder="1" applyAlignment="1">
      <alignment vertical="center"/>
    </xf>
    <xf numFmtId="0" fontId="31" fillId="0" borderId="3" xfId="0" applyFont="1" applyFill="1" applyBorder="1" applyAlignment="1">
      <alignment vertical="center"/>
    </xf>
    <xf numFmtId="10" fontId="18" fillId="0" borderId="3" xfId="2" applyNumberFormat="1" applyFont="1" applyFill="1" applyBorder="1" applyAlignment="1">
      <alignment vertical="center"/>
    </xf>
    <xf numFmtId="43" fontId="18" fillId="0" borderId="4" xfId="1" applyNumberFormat="1" applyFont="1" applyFill="1" applyBorder="1" applyAlignment="1">
      <alignment vertical="center"/>
    </xf>
    <xf numFmtId="43" fontId="18" fillId="0" borderId="4" xfId="1" applyFont="1" applyFill="1" applyBorder="1" applyAlignment="1">
      <alignment vertical="center"/>
    </xf>
    <xf numFmtId="0" fontId="31" fillId="0" borderId="4" xfId="0" applyFont="1" applyFill="1" applyBorder="1" applyAlignment="1">
      <alignment vertical="center"/>
    </xf>
    <xf numFmtId="10" fontId="18" fillId="0" borderId="4" xfId="2" applyNumberFormat="1" applyFont="1" applyFill="1" applyBorder="1" applyAlignment="1">
      <alignment vertical="center"/>
    </xf>
    <xf numFmtId="43" fontId="7" fillId="0" borderId="3" xfId="1" applyNumberFormat="1" applyFont="1" applyFill="1" applyBorder="1" applyAlignment="1">
      <alignment vertical="center"/>
    </xf>
    <xf numFmtId="43" fontId="18" fillId="0" borderId="3" xfId="1" applyFont="1" applyFill="1" applyBorder="1" applyAlignment="1" applyProtection="1">
      <alignment vertical="center"/>
      <protection locked="0"/>
    </xf>
    <xf numFmtId="0" fontId="30" fillId="0" borderId="3" xfId="0" applyFont="1" applyFill="1" applyBorder="1" applyAlignment="1">
      <alignment vertical="center"/>
    </xf>
    <xf numFmtId="10" fontId="7" fillId="0" borderId="3" xfId="2" applyNumberFormat="1" applyFont="1" applyFill="1" applyBorder="1" applyAlignment="1">
      <alignment vertical="center"/>
    </xf>
    <xf numFmtId="43" fontId="18" fillId="0" borderId="4" xfId="1" applyFont="1" applyFill="1" applyBorder="1" applyAlignment="1" applyProtection="1">
      <alignment vertical="center"/>
      <protection locked="0"/>
    </xf>
    <xf numFmtId="43" fontId="18" fillId="0" borderId="2" xfId="1" applyNumberFormat="1" applyFont="1" applyFill="1" applyBorder="1" applyAlignment="1">
      <alignment vertical="center"/>
    </xf>
    <xf numFmtId="43" fontId="18" fillId="0" borderId="2" xfId="1" applyFont="1" applyFill="1" applyBorder="1" applyAlignment="1" applyProtection="1">
      <alignment vertical="center"/>
      <protection locked="0"/>
    </xf>
    <xf numFmtId="0" fontId="31" fillId="0" borderId="2" xfId="0" applyFont="1" applyFill="1" applyBorder="1" applyAlignment="1">
      <alignment vertical="center"/>
    </xf>
    <xf numFmtId="10" fontId="18" fillId="0" borderId="2" xfId="2" applyNumberFormat="1" applyFont="1" applyFill="1" applyBorder="1" applyAlignment="1">
      <alignment vertical="center"/>
    </xf>
    <xf numFmtId="0" fontId="22" fillId="0" borderId="2" xfId="0" applyFont="1" applyFill="1" applyBorder="1" applyAlignment="1">
      <alignment horizontal="left" vertical="center" wrapText="1"/>
    </xf>
    <xf numFmtId="10" fontId="5" fillId="0" borderId="1" xfId="2" applyNumberFormat="1" applyFont="1" applyFill="1" applyBorder="1" applyAlignment="1">
      <alignment horizontal="center" vertical="center"/>
    </xf>
    <xf numFmtId="10" fontId="5" fillId="0" borderId="1" xfId="2" applyNumberFormat="1" applyFont="1" applyFill="1" applyBorder="1" applyAlignment="1">
      <alignment vertical="center"/>
    </xf>
    <xf numFmtId="10" fontId="10" fillId="0" borderId="1" xfId="2" applyNumberFormat="1" applyFont="1" applyFill="1" applyBorder="1" applyAlignment="1">
      <alignment vertical="center"/>
    </xf>
    <xf numFmtId="10" fontId="7" fillId="0" borderId="1" xfId="2" applyNumberFormat="1" applyFont="1" applyFill="1" applyBorder="1" applyAlignment="1">
      <alignment vertical="center"/>
    </xf>
    <xf numFmtId="10" fontId="6" fillId="0" borderId="1" xfId="2" applyNumberFormat="1" applyFont="1" applyFill="1" applyBorder="1" applyAlignment="1">
      <alignment vertical="center"/>
    </xf>
    <xf numFmtId="10" fontId="12" fillId="0" borderId="1" xfId="2" applyNumberFormat="1" applyFont="1" applyFill="1" applyBorder="1" applyAlignment="1">
      <alignment vertical="center"/>
    </xf>
    <xf numFmtId="10" fontId="8" fillId="0" borderId="1" xfId="2" applyNumberFormat="1" applyFont="1" applyFill="1" applyBorder="1" applyAlignment="1">
      <alignment vertical="center"/>
    </xf>
    <xf numFmtId="10" fontId="10" fillId="0" borderId="2" xfId="2" applyNumberFormat="1" applyFont="1" applyFill="1" applyBorder="1" applyAlignment="1">
      <alignment vertical="center"/>
    </xf>
    <xf numFmtId="10" fontId="10" fillId="0" borderId="4" xfId="2" applyNumberFormat="1" applyFont="1" applyFill="1" applyBorder="1" applyAlignment="1">
      <alignment vertical="center"/>
    </xf>
    <xf numFmtId="10" fontId="18" fillId="0" borderId="1" xfId="2" applyNumberFormat="1" applyFont="1" applyFill="1" applyBorder="1" applyAlignment="1">
      <alignment vertical="center"/>
    </xf>
    <xf numFmtId="10" fontId="8" fillId="0" borderId="4" xfId="2" applyNumberFormat="1" applyFont="1" applyFill="1" applyBorder="1" applyAlignment="1">
      <alignment vertical="center"/>
    </xf>
    <xf numFmtId="10" fontId="15" fillId="0" borderId="1" xfId="2" applyNumberFormat="1" applyFont="1" applyFill="1" applyBorder="1" applyAlignment="1">
      <alignment vertical="center"/>
    </xf>
    <xf numFmtId="10" fontId="5" fillId="0" borderId="2" xfId="2" applyNumberFormat="1" applyFont="1" applyFill="1" applyBorder="1" applyAlignment="1">
      <alignment vertical="center"/>
    </xf>
    <xf numFmtId="10" fontId="10" fillId="0" borderId="5" xfId="2" applyNumberFormat="1" applyFont="1" applyFill="1" applyBorder="1" applyAlignment="1">
      <alignment vertical="center"/>
    </xf>
    <xf numFmtId="10" fontId="24" fillId="0" borderId="1" xfId="2" applyNumberFormat="1" applyFont="1" applyFill="1" applyBorder="1" applyAlignment="1">
      <alignment vertical="center"/>
    </xf>
    <xf numFmtId="10" fontId="10" fillId="0" borderId="3" xfId="2" applyNumberFormat="1" applyFont="1" applyFill="1" applyBorder="1" applyAlignment="1">
      <alignment vertical="center"/>
    </xf>
    <xf numFmtId="10" fontId="8" fillId="0" borderId="2" xfId="2" applyNumberFormat="1" applyFont="1" applyFill="1" applyBorder="1" applyAlignment="1">
      <alignment vertical="center"/>
    </xf>
    <xf numFmtId="10" fontId="12" fillId="0" borderId="4" xfId="2" applyNumberFormat="1" applyFont="1" applyFill="1" applyBorder="1" applyAlignment="1">
      <alignment vertical="center"/>
    </xf>
    <xf numFmtId="10" fontId="20" fillId="0" borderId="1" xfId="2" applyNumberFormat="1" applyFont="1" applyFill="1" applyBorder="1" applyAlignment="1">
      <alignment vertical="center"/>
    </xf>
    <xf numFmtId="10" fontId="15" fillId="0" borderId="12" xfId="0" applyNumberFormat="1" applyFont="1" applyFill="1" applyBorder="1" applyAlignment="1">
      <alignment horizontal="center" vertical="center"/>
    </xf>
    <xf numFmtId="10" fontId="17" fillId="0" borderId="0" xfId="0" applyNumberFormat="1" applyFont="1" applyFill="1" applyBorder="1" applyAlignment="1">
      <alignment vertical="center"/>
    </xf>
    <xf numFmtId="49" fontId="6" fillId="0" borderId="4" xfId="0" applyNumberFormat="1" applyFont="1" applyBorder="1" applyAlignment="1">
      <alignment horizontal="center" vertical="center" wrapText="1"/>
    </xf>
    <xf numFmtId="10" fontId="3" fillId="0" borderId="0" xfId="1" applyNumberFormat="1" applyFont="1" applyBorder="1" applyAlignment="1">
      <alignment horizontal="center" vertical="center"/>
    </xf>
    <xf numFmtId="49" fontId="13" fillId="0" borderId="0" xfId="1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 vertical="top"/>
    </xf>
    <xf numFmtId="49" fontId="6" fillId="0" borderId="0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43" fontId="18" fillId="0" borderId="2" xfId="1" applyFont="1" applyFill="1" applyBorder="1" applyAlignment="1">
      <alignment vertical="center"/>
    </xf>
    <xf numFmtId="49" fontId="22" fillId="0" borderId="2" xfId="0" applyNumberFormat="1" applyFont="1" applyBorder="1" applyAlignment="1">
      <alignment horizontal="center" vertical="center"/>
    </xf>
  </cellXfs>
  <cellStyles count="4">
    <cellStyle name="Dziesiętny" xfId="1" builtinId="3"/>
    <cellStyle name="Normalny" xfId="0" builtinId="0"/>
    <cellStyle name="Normalny 2" xfId="3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H832"/>
  <sheetViews>
    <sheetView tabSelected="1" topLeftCell="A128" zoomScaleNormal="100" workbookViewId="0">
      <selection activeCell="A144" sqref="A144:H145"/>
    </sheetView>
  </sheetViews>
  <sheetFormatPr defaultRowHeight="11.25" x14ac:dyDescent="0.2"/>
  <cols>
    <col min="1" max="1" width="4.140625" style="17" customWidth="1"/>
    <col min="2" max="2" width="6.85546875" style="4" customWidth="1"/>
    <col min="3" max="3" width="5.5703125" style="5" customWidth="1"/>
    <col min="4" max="4" width="30.7109375" style="6" customWidth="1"/>
    <col min="5" max="5" width="18.28515625" style="82" customWidth="1"/>
    <col min="6" max="6" width="17.7109375" style="83" customWidth="1"/>
    <col min="7" max="7" width="13.5703125" style="50" hidden="1" customWidth="1"/>
    <col min="8" max="8" width="9.28515625" style="269" customWidth="1"/>
    <col min="9" max="16384" width="9.140625" style="3"/>
  </cols>
  <sheetData>
    <row r="1" spans="1:8" ht="12.75" customHeight="1" x14ac:dyDescent="0.2">
      <c r="A1" s="16"/>
      <c r="B1" s="16"/>
      <c r="C1" s="1"/>
      <c r="D1" s="2"/>
      <c r="E1" s="271" t="s">
        <v>20</v>
      </c>
      <c r="F1" s="271"/>
      <c r="G1" s="271"/>
      <c r="H1" s="271"/>
    </row>
    <row r="2" spans="1:8" ht="44.25" customHeight="1" x14ac:dyDescent="0.2">
      <c r="A2" s="272" t="s">
        <v>270</v>
      </c>
      <c r="B2" s="272"/>
      <c r="C2" s="272"/>
      <c r="D2" s="272"/>
      <c r="E2" s="272"/>
      <c r="F2" s="272"/>
      <c r="G2" s="272"/>
      <c r="H2" s="272"/>
    </row>
    <row r="3" spans="1:8" s="80" customFormat="1" ht="8.25" customHeight="1" x14ac:dyDescent="0.2">
      <c r="A3" s="273"/>
      <c r="B3" s="273"/>
      <c r="C3" s="273"/>
      <c r="D3" s="273"/>
      <c r="E3" s="273"/>
      <c r="F3" s="273"/>
      <c r="G3" s="273"/>
      <c r="H3" s="273"/>
    </row>
    <row r="4" spans="1:8" ht="21" customHeight="1" x14ac:dyDescent="0.2">
      <c r="A4" s="7" t="s">
        <v>53</v>
      </c>
      <c r="B4" s="7" t="s">
        <v>79</v>
      </c>
      <c r="C4" s="8" t="s">
        <v>47</v>
      </c>
      <c r="D4" s="118" t="s">
        <v>54</v>
      </c>
      <c r="E4" s="127" t="s">
        <v>55</v>
      </c>
      <c r="F4" s="128" t="s">
        <v>56</v>
      </c>
      <c r="G4" s="129"/>
      <c r="H4" s="249" t="s">
        <v>46</v>
      </c>
    </row>
    <row r="5" spans="1:8" s="124" customFormat="1" ht="16.5" customHeight="1" x14ac:dyDescent="0.2">
      <c r="A5" s="60" t="s">
        <v>259</v>
      </c>
      <c r="B5" s="123"/>
      <c r="C5" s="14"/>
      <c r="D5" s="94" t="s">
        <v>260</v>
      </c>
      <c r="E5" s="130">
        <f>SUM(E6+E8)</f>
        <v>105750</v>
      </c>
      <c r="F5" s="130">
        <f>SUM(F6+F8)</f>
        <v>105750</v>
      </c>
      <c r="G5" s="131">
        <f t="shared" ref="G5:G6" si="0">F5/E5</f>
        <v>1</v>
      </c>
      <c r="H5" s="250">
        <f t="shared" ref="H5:H9" si="1">F5/E5</f>
        <v>1</v>
      </c>
    </row>
    <row r="6" spans="1:8" s="124" customFormat="1" ht="21" x14ac:dyDescent="0.2">
      <c r="A6" s="125"/>
      <c r="B6" s="11" t="s">
        <v>271</v>
      </c>
      <c r="C6" s="87"/>
      <c r="D6" s="88" t="s">
        <v>272</v>
      </c>
      <c r="E6" s="132">
        <f>SUM(E7)</f>
        <v>30750</v>
      </c>
      <c r="F6" s="132">
        <f>SUM(F7)</f>
        <v>30750</v>
      </c>
      <c r="G6" s="126">
        <f t="shared" si="0"/>
        <v>1</v>
      </c>
      <c r="H6" s="250">
        <f t="shared" si="1"/>
        <v>1</v>
      </c>
    </row>
    <row r="7" spans="1:8" ht="18" customHeight="1" x14ac:dyDescent="0.2">
      <c r="A7" s="22"/>
      <c r="B7" s="32"/>
      <c r="C7" s="10">
        <v>4300</v>
      </c>
      <c r="D7" s="84" t="s">
        <v>62</v>
      </c>
      <c r="E7" s="133">
        <v>30750</v>
      </c>
      <c r="F7" s="134">
        <v>30750</v>
      </c>
      <c r="G7" s="135"/>
      <c r="H7" s="251">
        <f t="shared" si="1"/>
        <v>1</v>
      </c>
    </row>
    <row r="8" spans="1:8" ht="12.75" x14ac:dyDescent="0.2">
      <c r="A8" s="21"/>
      <c r="B8" s="11" t="s">
        <v>261</v>
      </c>
      <c r="C8" s="9"/>
      <c r="D8" s="88" t="s">
        <v>262</v>
      </c>
      <c r="E8" s="137">
        <f>SUM(E9:E9)</f>
        <v>75000</v>
      </c>
      <c r="F8" s="138">
        <f>SUM(F9:F9)</f>
        <v>75000</v>
      </c>
      <c r="G8" s="139"/>
      <c r="H8" s="252">
        <f t="shared" si="1"/>
        <v>1</v>
      </c>
    </row>
    <row r="9" spans="1:8" ht="56.25" x14ac:dyDescent="0.2">
      <c r="A9" s="21"/>
      <c r="B9" s="14"/>
      <c r="C9" s="10">
        <v>2830</v>
      </c>
      <c r="D9" s="84" t="s">
        <v>263</v>
      </c>
      <c r="E9" s="133">
        <v>75000</v>
      </c>
      <c r="F9" s="134">
        <v>75000</v>
      </c>
      <c r="G9" s="135"/>
      <c r="H9" s="251">
        <f t="shared" si="1"/>
        <v>1</v>
      </c>
    </row>
    <row r="10" spans="1:8" ht="18" customHeight="1" x14ac:dyDescent="0.2">
      <c r="A10" s="60" t="s">
        <v>21</v>
      </c>
      <c r="B10" s="60"/>
      <c r="C10" s="61"/>
      <c r="D10" s="94" t="s">
        <v>82</v>
      </c>
      <c r="E10" s="136">
        <f>E11</f>
        <v>188000</v>
      </c>
      <c r="F10" s="136">
        <f>F11</f>
        <v>172253.13999999998</v>
      </c>
      <c r="G10" s="136" t="e">
        <f>#REF!+G11</f>
        <v>#REF!</v>
      </c>
      <c r="H10" s="250">
        <f t="shared" ref="H10:H18" si="2">F10/E10</f>
        <v>0.91624010638297859</v>
      </c>
    </row>
    <row r="11" spans="1:8" ht="18" customHeight="1" x14ac:dyDescent="0.2">
      <c r="A11" s="21"/>
      <c r="B11" s="11" t="s">
        <v>22</v>
      </c>
      <c r="C11" s="9"/>
      <c r="D11" s="88" t="s">
        <v>83</v>
      </c>
      <c r="E11" s="137">
        <f>SUM(E12:E13)</f>
        <v>188000</v>
      </c>
      <c r="F11" s="140">
        <f>SUM(F12:F13)</f>
        <v>172253.13999999998</v>
      </c>
      <c r="G11" s="139"/>
      <c r="H11" s="252">
        <f t="shared" si="2"/>
        <v>0.91624010638297859</v>
      </c>
    </row>
    <row r="12" spans="1:8" ht="18" customHeight="1" x14ac:dyDescent="0.2">
      <c r="A12" s="21"/>
      <c r="B12" s="29"/>
      <c r="C12" s="10">
        <v>4210</v>
      </c>
      <c r="D12" s="84" t="s">
        <v>68</v>
      </c>
      <c r="E12" s="133">
        <v>2000</v>
      </c>
      <c r="F12" s="134">
        <v>289.05</v>
      </c>
      <c r="G12" s="135"/>
      <c r="H12" s="251">
        <f t="shared" si="2"/>
        <v>0.14452500000000001</v>
      </c>
    </row>
    <row r="13" spans="1:8" ht="18" customHeight="1" x14ac:dyDescent="0.2">
      <c r="A13" s="21"/>
      <c r="B13" s="30"/>
      <c r="C13" s="10">
        <v>4300</v>
      </c>
      <c r="D13" s="84" t="s">
        <v>62</v>
      </c>
      <c r="E13" s="133">
        <v>186000</v>
      </c>
      <c r="F13" s="134">
        <v>171964.09</v>
      </c>
      <c r="G13" s="135"/>
      <c r="H13" s="251">
        <f t="shared" si="2"/>
        <v>0.92453811827956989</v>
      </c>
    </row>
    <row r="14" spans="1:8" ht="18" customHeight="1" x14ac:dyDescent="0.2">
      <c r="A14" s="60">
        <v>600</v>
      </c>
      <c r="B14" s="60"/>
      <c r="C14" s="61"/>
      <c r="D14" s="94" t="s">
        <v>78</v>
      </c>
      <c r="E14" s="136">
        <f>E17+E34+E15+E32</f>
        <v>59796000.649999999</v>
      </c>
      <c r="F14" s="136">
        <f>F17+F34+F15+F32</f>
        <v>57443544.399999999</v>
      </c>
      <c r="G14" s="135"/>
      <c r="H14" s="250">
        <f t="shared" si="2"/>
        <v>0.96065863562064158</v>
      </c>
    </row>
    <row r="15" spans="1:8" ht="18" customHeight="1" x14ac:dyDescent="0.2">
      <c r="A15" s="21"/>
      <c r="B15" s="11" t="s">
        <v>212</v>
      </c>
      <c r="C15" s="9"/>
      <c r="D15" s="88" t="s">
        <v>213</v>
      </c>
      <c r="E15" s="137">
        <f>SUM(E16)</f>
        <v>660757.5</v>
      </c>
      <c r="F15" s="137">
        <f>SUM(F16)</f>
        <v>478491.54</v>
      </c>
      <c r="G15" s="141"/>
      <c r="H15" s="252">
        <f t="shared" si="2"/>
        <v>0.72415604817198442</v>
      </c>
    </row>
    <row r="16" spans="1:8" ht="18" customHeight="1" x14ac:dyDescent="0.2">
      <c r="A16" s="21"/>
      <c r="B16" s="28"/>
      <c r="C16" s="15">
        <v>4300</v>
      </c>
      <c r="D16" s="92" t="s">
        <v>62</v>
      </c>
      <c r="E16" s="133">
        <v>660757.5</v>
      </c>
      <c r="F16" s="133">
        <v>478491.54</v>
      </c>
      <c r="G16" s="135"/>
      <c r="H16" s="251">
        <f t="shared" si="2"/>
        <v>0.72415604817198442</v>
      </c>
    </row>
    <row r="17" spans="1:8" ht="18" customHeight="1" x14ac:dyDescent="0.2">
      <c r="A17" s="21"/>
      <c r="B17" s="11">
        <v>60014</v>
      </c>
      <c r="C17" s="9"/>
      <c r="D17" s="88" t="s">
        <v>80</v>
      </c>
      <c r="E17" s="137">
        <f>SUM(E18:E31)</f>
        <v>58965333.149999999</v>
      </c>
      <c r="F17" s="137">
        <f>SUM(F18:F31)</f>
        <v>56799662.140000001</v>
      </c>
      <c r="G17" s="139"/>
      <c r="H17" s="252">
        <f t="shared" si="2"/>
        <v>0.96327213136418954</v>
      </c>
    </row>
    <row r="18" spans="1:8" ht="46.5" customHeight="1" x14ac:dyDescent="0.2">
      <c r="A18" s="21"/>
      <c r="B18" s="31"/>
      <c r="C18" s="10">
        <v>2310</v>
      </c>
      <c r="D18" s="84" t="s">
        <v>84</v>
      </c>
      <c r="E18" s="133">
        <v>790245</v>
      </c>
      <c r="F18" s="134">
        <v>756377.13</v>
      </c>
      <c r="G18" s="135"/>
      <c r="H18" s="251">
        <f t="shared" si="2"/>
        <v>0.95714256970939393</v>
      </c>
    </row>
    <row r="19" spans="1:8" s="113" customFormat="1" ht="18" customHeight="1" x14ac:dyDescent="0.2">
      <c r="A19" s="109"/>
      <c r="B19" s="110"/>
      <c r="C19" s="221"/>
      <c r="D19" s="222" t="s">
        <v>292</v>
      </c>
      <c r="E19" s="223"/>
      <c r="F19" s="224"/>
      <c r="G19" s="225"/>
      <c r="H19" s="226"/>
    </row>
    <row r="20" spans="1:8" s="113" customFormat="1" ht="18" customHeight="1" x14ac:dyDescent="0.2">
      <c r="A20" s="109"/>
      <c r="B20" s="110"/>
      <c r="C20" s="221"/>
      <c r="D20" s="222" t="s">
        <v>293</v>
      </c>
      <c r="E20" s="223"/>
      <c r="F20" s="224"/>
      <c r="G20" s="225"/>
      <c r="H20" s="226"/>
    </row>
    <row r="21" spans="1:8" s="113" customFormat="1" ht="18" customHeight="1" x14ac:dyDescent="0.2">
      <c r="A21" s="109"/>
      <c r="B21" s="110"/>
      <c r="C21" s="221"/>
      <c r="D21" s="222" t="s">
        <v>294</v>
      </c>
      <c r="E21" s="223"/>
      <c r="F21" s="224"/>
      <c r="G21" s="225"/>
      <c r="H21" s="226"/>
    </row>
    <row r="22" spans="1:8" s="113" customFormat="1" ht="18" customHeight="1" x14ac:dyDescent="0.2">
      <c r="A22" s="109"/>
      <c r="B22" s="110"/>
      <c r="C22" s="114"/>
      <c r="D22" s="222" t="s">
        <v>295</v>
      </c>
      <c r="E22" s="227"/>
      <c r="F22" s="228"/>
      <c r="G22" s="229"/>
      <c r="H22" s="230"/>
    </row>
    <row r="23" spans="1:8" ht="18" customHeight="1" x14ac:dyDescent="0.2">
      <c r="A23" s="21"/>
      <c r="B23" s="32"/>
      <c r="C23" s="10">
        <v>4210</v>
      </c>
      <c r="D23" s="84" t="s">
        <v>68</v>
      </c>
      <c r="E23" s="133">
        <v>15000</v>
      </c>
      <c r="F23" s="134">
        <v>0</v>
      </c>
      <c r="G23" s="135"/>
      <c r="H23" s="251">
        <f t="shared" ref="H23:H48" si="3">F23/E23</f>
        <v>0</v>
      </c>
    </row>
    <row r="24" spans="1:8" ht="18" customHeight="1" x14ac:dyDescent="0.2">
      <c r="A24" s="21"/>
      <c r="B24" s="32"/>
      <c r="C24" s="10">
        <v>4260</v>
      </c>
      <c r="D24" s="84" t="s">
        <v>61</v>
      </c>
      <c r="E24" s="133">
        <v>10000</v>
      </c>
      <c r="F24" s="134">
        <v>6060.58</v>
      </c>
      <c r="G24" s="135"/>
      <c r="H24" s="251">
        <f t="shared" si="3"/>
        <v>0.60605799999999999</v>
      </c>
    </row>
    <row r="25" spans="1:8" ht="18" customHeight="1" x14ac:dyDescent="0.2">
      <c r="A25" s="21"/>
      <c r="B25" s="32"/>
      <c r="C25" s="10">
        <v>4270</v>
      </c>
      <c r="D25" s="84" t="s">
        <v>70</v>
      </c>
      <c r="E25" s="133">
        <v>6328000</v>
      </c>
      <c r="F25" s="134">
        <v>6132615.7999999998</v>
      </c>
      <c r="G25" s="135"/>
      <c r="H25" s="251">
        <f t="shared" si="3"/>
        <v>0.96912386219974711</v>
      </c>
    </row>
    <row r="26" spans="1:8" ht="18" customHeight="1" x14ac:dyDescent="0.2">
      <c r="A26" s="22"/>
      <c r="B26" s="32"/>
      <c r="C26" s="10">
        <v>4300</v>
      </c>
      <c r="D26" s="84" t="s">
        <v>62</v>
      </c>
      <c r="E26" s="133">
        <v>2266433</v>
      </c>
      <c r="F26" s="134">
        <v>1521293.99</v>
      </c>
      <c r="G26" s="135"/>
      <c r="H26" s="251">
        <f t="shared" si="3"/>
        <v>0.67122830897714603</v>
      </c>
    </row>
    <row r="27" spans="1:8" ht="22.5" x14ac:dyDescent="0.2">
      <c r="A27" s="22"/>
      <c r="B27" s="32"/>
      <c r="C27" s="10">
        <v>4390</v>
      </c>
      <c r="D27" s="84" t="s">
        <v>195</v>
      </c>
      <c r="E27" s="133">
        <v>3567</v>
      </c>
      <c r="F27" s="134">
        <v>3567</v>
      </c>
      <c r="G27" s="135"/>
      <c r="H27" s="251">
        <f t="shared" si="3"/>
        <v>1</v>
      </c>
    </row>
    <row r="28" spans="1:8" ht="18" customHeight="1" x14ac:dyDescent="0.2">
      <c r="A28" s="22"/>
      <c r="B28" s="32"/>
      <c r="C28" s="10">
        <v>4430</v>
      </c>
      <c r="D28" s="84" t="s">
        <v>63</v>
      </c>
      <c r="E28" s="133">
        <v>40000</v>
      </c>
      <c r="F28" s="134">
        <v>40000</v>
      </c>
      <c r="G28" s="135"/>
      <c r="H28" s="251">
        <f t="shared" si="3"/>
        <v>1</v>
      </c>
    </row>
    <row r="29" spans="1:8" ht="18" customHeight="1" x14ac:dyDescent="0.2">
      <c r="A29" s="22"/>
      <c r="B29" s="32"/>
      <c r="C29" s="10">
        <v>4510</v>
      </c>
      <c r="D29" s="84" t="s">
        <v>5</v>
      </c>
      <c r="E29" s="133">
        <v>10000</v>
      </c>
      <c r="F29" s="134">
        <v>9551.0400000000009</v>
      </c>
      <c r="G29" s="135"/>
      <c r="H29" s="251">
        <f t="shared" si="3"/>
        <v>0.95510400000000006</v>
      </c>
    </row>
    <row r="30" spans="1:8" ht="22.5" x14ac:dyDescent="0.2">
      <c r="A30" s="21"/>
      <c r="B30" s="32"/>
      <c r="C30" s="10">
        <v>6050</v>
      </c>
      <c r="D30" s="84" t="s">
        <v>74</v>
      </c>
      <c r="E30" s="133">
        <v>39502088.149999999</v>
      </c>
      <c r="F30" s="134">
        <v>38602923.890000001</v>
      </c>
      <c r="G30" s="135"/>
      <c r="H30" s="251">
        <f t="shared" si="3"/>
        <v>0.97723755117487388</v>
      </c>
    </row>
    <row r="31" spans="1:8" ht="45" x14ac:dyDescent="0.2">
      <c r="A31" s="21"/>
      <c r="B31" s="32"/>
      <c r="C31" s="10">
        <v>6370</v>
      </c>
      <c r="D31" s="84" t="s">
        <v>252</v>
      </c>
      <c r="E31" s="133">
        <v>10000000</v>
      </c>
      <c r="F31" s="134">
        <v>9727272.7100000009</v>
      </c>
      <c r="G31" s="135"/>
      <c r="H31" s="251">
        <f t="shared" si="3"/>
        <v>0.97272727100000012</v>
      </c>
    </row>
    <row r="32" spans="1:8" ht="18" customHeight="1" x14ac:dyDescent="0.2">
      <c r="A32" s="21"/>
      <c r="B32" s="11" t="s">
        <v>214</v>
      </c>
      <c r="C32" s="9"/>
      <c r="D32" s="88" t="s">
        <v>215</v>
      </c>
      <c r="E32" s="137">
        <f>SUM(E33)</f>
        <v>150</v>
      </c>
      <c r="F32" s="137">
        <f>SUM(F33)</f>
        <v>100</v>
      </c>
      <c r="G32" s="139"/>
      <c r="H32" s="252">
        <f t="shared" ref="H32:H33" si="4">F32/E32</f>
        <v>0.66666666666666663</v>
      </c>
    </row>
    <row r="33" spans="1:8" ht="22.5" x14ac:dyDescent="0.2">
      <c r="A33" s="21"/>
      <c r="B33" s="31"/>
      <c r="C33" s="10">
        <v>4520</v>
      </c>
      <c r="D33" s="84" t="s">
        <v>150</v>
      </c>
      <c r="E33" s="133">
        <v>150</v>
      </c>
      <c r="F33" s="134">
        <v>100</v>
      </c>
      <c r="G33" s="135"/>
      <c r="H33" s="251">
        <f t="shared" si="4"/>
        <v>0.66666666666666663</v>
      </c>
    </row>
    <row r="34" spans="1:8" ht="18" customHeight="1" x14ac:dyDescent="0.2">
      <c r="A34" s="21"/>
      <c r="B34" s="11" t="s">
        <v>172</v>
      </c>
      <c r="C34" s="9"/>
      <c r="D34" s="88" t="s">
        <v>81</v>
      </c>
      <c r="E34" s="137">
        <f>SUM(E35:E39)</f>
        <v>169760</v>
      </c>
      <c r="F34" s="137">
        <f>SUM(F35:F39)</f>
        <v>165290.72</v>
      </c>
      <c r="G34" s="139"/>
      <c r="H34" s="252">
        <f t="shared" si="3"/>
        <v>0.9736729500471254</v>
      </c>
    </row>
    <row r="35" spans="1:8" ht="18" customHeight="1" x14ac:dyDescent="0.2">
      <c r="A35" s="21"/>
      <c r="B35" s="32"/>
      <c r="C35" s="10">
        <v>4300</v>
      </c>
      <c r="D35" s="84" t="s">
        <v>62</v>
      </c>
      <c r="E35" s="133">
        <v>143780</v>
      </c>
      <c r="F35" s="134">
        <v>143670</v>
      </c>
      <c r="G35" s="135"/>
      <c r="H35" s="251">
        <f t="shared" si="3"/>
        <v>0.99923494227291698</v>
      </c>
    </row>
    <row r="36" spans="1:8" ht="22.5" x14ac:dyDescent="0.2">
      <c r="A36" s="270"/>
      <c r="B36" s="30"/>
      <c r="C36" s="10">
        <v>4390</v>
      </c>
      <c r="D36" s="84" t="s">
        <v>195</v>
      </c>
      <c r="E36" s="133">
        <v>4000</v>
      </c>
      <c r="F36" s="134">
        <v>3000</v>
      </c>
      <c r="G36" s="135"/>
      <c r="H36" s="251">
        <f t="shared" ref="H36" si="5">F36/E36</f>
        <v>0.75</v>
      </c>
    </row>
    <row r="37" spans="1:8" ht="18" customHeight="1" x14ac:dyDescent="0.2">
      <c r="A37" s="20"/>
      <c r="B37" s="31"/>
      <c r="C37" s="10">
        <v>4430</v>
      </c>
      <c r="D37" s="84" t="s">
        <v>63</v>
      </c>
      <c r="E37" s="133">
        <v>7000</v>
      </c>
      <c r="F37" s="134">
        <v>6214</v>
      </c>
      <c r="G37" s="135"/>
      <c r="H37" s="251">
        <f t="shared" si="3"/>
        <v>0.88771428571428568</v>
      </c>
    </row>
    <row r="38" spans="1:8" ht="33.75" x14ac:dyDescent="0.2">
      <c r="A38" s="21"/>
      <c r="B38" s="32"/>
      <c r="C38" s="10">
        <v>4600</v>
      </c>
      <c r="D38" s="84" t="s">
        <v>228</v>
      </c>
      <c r="E38" s="133">
        <v>6980</v>
      </c>
      <c r="F38" s="134">
        <v>6980</v>
      </c>
      <c r="G38" s="135"/>
      <c r="H38" s="251">
        <f t="shared" si="3"/>
        <v>1</v>
      </c>
    </row>
    <row r="39" spans="1:8" ht="22.5" x14ac:dyDescent="0.2">
      <c r="A39" s="28"/>
      <c r="B39" s="30"/>
      <c r="C39" s="10">
        <v>4610</v>
      </c>
      <c r="D39" s="84" t="s">
        <v>17</v>
      </c>
      <c r="E39" s="133">
        <v>8000</v>
      </c>
      <c r="F39" s="134">
        <v>5426.72</v>
      </c>
      <c r="G39" s="135"/>
      <c r="H39" s="251">
        <f t="shared" si="3"/>
        <v>0.67834000000000005</v>
      </c>
    </row>
    <row r="40" spans="1:8" ht="18" customHeight="1" x14ac:dyDescent="0.2">
      <c r="A40" s="60">
        <v>700</v>
      </c>
      <c r="B40" s="60"/>
      <c r="C40" s="61"/>
      <c r="D40" s="94" t="s">
        <v>85</v>
      </c>
      <c r="E40" s="142">
        <f>SUM(E41)</f>
        <v>1327973</v>
      </c>
      <c r="F40" s="142">
        <f>SUM(F41)</f>
        <v>780470.17</v>
      </c>
      <c r="G40" s="143"/>
      <c r="H40" s="253">
        <f t="shared" si="3"/>
        <v>0.58771539029784492</v>
      </c>
    </row>
    <row r="41" spans="1:8" ht="21" x14ac:dyDescent="0.2">
      <c r="A41" s="20"/>
      <c r="B41" s="11">
        <v>70005</v>
      </c>
      <c r="C41" s="9"/>
      <c r="D41" s="88" t="s">
        <v>86</v>
      </c>
      <c r="E41" s="144">
        <f>SUM(E42:E52)</f>
        <v>1327973</v>
      </c>
      <c r="F41" s="144">
        <f>SUM(F42:F52)</f>
        <v>780470.17</v>
      </c>
      <c r="G41" s="145"/>
      <c r="H41" s="254">
        <f t="shared" si="3"/>
        <v>0.58771539029784492</v>
      </c>
    </row>
    <row r="42" spans="1:8" ht="18" customHeight="1" x14ac:dyDescent="0.2">
      <c r="A42" s="21"/>
      <c r="B42" s="31"/>
      <c r="C42" s="10">
        <v>4010</v>
      </c>
      <c r="D42" s="84" t="s">
        <v>111</v>
      </c>
      <c r="E42" s="146">
        <v>40393.660000000003</v>
      </c>
      <c r="F42" s="147">
        <v>40393.660000000003</v>
      </c>
      <c r="G42" s="148"/>
      <c r="H42" s="255">
        <f t="shared" si="3"/>
        <v>1</v>
      </c>
    </row>
    <row r="43" spans="1:8" ht="18" customHeight="1" x14ac:dyDescent="0.2">
      <c r="A43" s="21"/>
      <c r="B43" s="32"/>
      <c r="C43" s="10">
        <v>4110</v>
      </c>
      <c r="D43" s="84" t="s">
        <v>60</v>
      </c>
      <c r="E43" s="146">
        <v>6852.34</v>
      </c>
      <c r="F43" s="147">
        <v>6852.34</v>
      </c>
      <c r="G43" s="148"/>
      <c r="H43" s="255">
        <f t="shared" si="3"/>
        <v>1</v>
      </c>
    </row>
    <row r="44" spans="1:8" ht="22.5" x14ac:dyDescent="0.2">
      <c r="A44" s="21"/>
      <c r="B44" s="32"/>
      <c r="C44" s="10">
        <v>4120</v>
      </c>
      <c r="D44" s="84" t="s">
        <v>222</v>
      </c>
      <c r="E44" s="146">
        <v>988</v>
      </c>
      <c r="F44" s="147">
        <v>988</v>
      </c>
      <c r="G44" s="148"/>
      <c r="H44" s="255">
        <f t="shared" si="3"/>
        <v>1</v>
      </c>
    </row>
    <row r="45" spans="1:8" ht="18" customHeight="1" x14ac:dyDescent="0.2">
      <c r="A45" s="21"/>
      <c r="B45" s="32"/>
      <c r="C45" s="10">
        <v>4300</v>
      </c>
      <c r="D45" s="84" t="s">
        <v>62</v>
      </c>
      <c r="E45" s="146">
        <v>180266</v>
      </c>
      <c r="F45" s="147">
        <v>158348.65</v>
      </c>
      <c r="G45" s="148"/>
      <c r="H45" s="255">
        <f t="shared" si="3"/>
        <v>0.87841661766500612</v>
      </c>
    </row>
    <row r="46" spans="1:8" ht="18" customHeight="1" x14ac:dyDescent="0.2">
      <c r="A46" s="21"/>
      <c r="B46" s="32"/>
      <c r="C46" s="10">
        <v>4480</v>
      </c>
      <c r="D46" s="84" t="s">
        <v>64</v>
      </c>
      <c r="E46" s="146">
        <v>3000</v>
      </c>
      <c r="F46" s="147">
        <v>0</v>
      </c>
      <c r="G46" s="148"/>
      <c r="H46" s="255">
        <f t="shared" si="3"/>
        <v>0</v>
      </c>
    </row>
    <row r="47" spans="1:8" ht="22.5" x14ac:dyDescent="0.2">
      <c r="A47" s="21"/>
      <c r="B47" s="32"/>
      <c r="C47" s="10">
        <v>4500</v>
      </c>
      <c r="D47" s="84" t="s">
        <v>201</v>
      </c>
      <c r="E47" s="146">
        <v>700</v>
      </c>
      <c r="F47" s="147">
        <v>486</v>
      </c>
      <c r="G47" s="148"/>
      <c r="H47" s="255">
        <f t="shared" si="3"/>
        <v>0.69428571428571428</v>
      </c>
    </row>
    <row r="48" spans="1:8" ht="18" customHeight="1" x14ac:dyDescent="0.2">
      <c r="A48" s="21"/>
      <c r="B48" s="32"/>
      <c r="C48" s="10">
        <v>4580</v>
      </c>
      <c r="D48" s="84" t="s">
        <v>264</v>
      </c>
      <c r="E48" s="146">
        <v>12</v>
      </c>
      <c r="F48" s="147">
        <v>11.56</v>
      </c>
      <c r="G48" s="148"/>
      <c r="H48" s="255">
        <f t="shared" si="3"/>
        <v>0.96333333333333337</v>
      </c>
    </row>
    <row r="49" spans="1:8" ht="22.5" x14ac:dyDescent="0.2">
      <c r="A49" s="21"/>
      <c r="B49" s="32"/>
      <c r="C49" s="10">
        <v>4590</v>
      </c>
      <c r="D49" s="84" t="s">
        <v>3</v>
      </c>
      <c r="E49" s="146">
        <v>313886</v>
      </c>
      <c r="F49" s="147">
        <v>52886</v>
      </c>
      <c r="G49" s="148"/>
      <c r="H49" s="255">
        <f>F49/E49</f>
        <v>0.16848792236671914</v>
      </c>
    </row>
    <row r="50" spans="1:8" ht="33.75" x14ac:dyDescent="0.2">
      <c r="A50" s="21"/>
      <c r="B50" s="32"/>
      <c r="C50" s="10">
        <v>4600</v>
      </c>
      <c r="D50" s="84" t="s">
        <v>228</v>
      </c>
      <c r="E50" s="146">
        <v>95000</v>
      </c>
      <c r="F50" s="147">
        <v>0</v>
      </c>
      <c r="G50" s="148"/>
      <c r="H50" s="255">
        <f>F50/E50</f>
        <v>0</v>
      </c>
    </row>
    <row r="51" spans="1:8" ht="22.5" x14ac:dyDescent="0.2">
      <c r="A51" s="21"/>
      <c r="B51" s="32"/>
      <c r="C51" s="10">
        <v>4610</v>
      </c>
      <c r="D51" s="84" t="s">
        <v>17</v>
      </c>
      <c r="E51" s="146">
        <v>151875</v>
      </c>
      <c r="F51" s="147">
        <v>89729.07</v>
      </c>
      <c r="G51" s="148"/>
      <c r="H51" s="255">
        <f>F51/E51</f>
        <v>0.59080869135802472</v>
      </c>
    </row>
    <row r="52" spans="1:8" ht="22.5" x14ac:dyDescent="0.2">
      <c r="A52" s="21"/>
      <c r="B52" s="30"/>
      <c r="C52" s="10">
        <v>6060</v>
      </c>
      <c r="D52" s="84" t="s">
        <v>19</v>
      </c>
      <c r="E52" s="146">
        <v>535000</v>
      </c>
      <c r="F52" s="147">
        <v>430774.89</v>
      </c>
      <c r="G52" s="148"/>
      <c r="H52" s="255">
        <f>F52/E52</f>
        <v>0.80518671028037381</v>
      </c>
    </row>
    <row r="53" spans="1:8" ht="18" customHeight="1" x14ac:dyDescent="0.2">
      <c r="A53" s="60">
        <v>710</v>
      </c>
      <c r="B53" s="60"/>
      <c r="C53" s="10"/>
      <c r="D53" s="94" t="s">
        <v>65</v>
      </c>
      <c r="E53" s="142">
        <f>SUM(E54+E65+E85)</f>
        <v>2217971.1799999997</v>
      </c>
      <c r="F53" s="142">
        <f>SUM(F54+F65+F85)</f>
        <v>2147823.46</v>
      </c>
      <c r="G53" s="148"/>
      <c r="H53" s="253">
        <f t="shared" ref="H53:H110" si="6">F53/E53</f>
        <v>0.96837302457645114</v>
      </c>
    </row>
    <row r="54" spans="1:8" ht="21" x14ac:dyDescent="0.2">
      <c r="A54" s="21"/>
      <c r="B54" s="11" t="s">
        <v>161</v>
      </c>
      <c r="C54" s="9"/>
      <c r="D54" s="88" t="s">
        <v>162</v>
      </c>
      <c r="E54" s="137">
        <f>SUM(E55:E64)</f>
        <v>1074545.18</v>
      </c>
      <c r="F54" s="137">
        <f>SUM(F55:F64)</f>
        <v>1004399.05</v>
      </c>
      <c r="G54" s="139"/>
      <c r="H54" s="252">
        <f t="shared" si="6"/>
        <v>0.93472016690819837</v>
      </c>
    </row>
    <row r="55" spans="1:8" ht="18" customHeight="1" x14ac:dyDescent="0.2">
      <c r="A55" s="21"/>
      <c r="B55" s="20"/>
      <c r="C55" s="10">
        <v>4010</v>
      </c>
      <c r="D55" s="84" t="s">
        <v>111</v>
      </c>
      <c r="E55" s="133">
        <v>127233.57</v>
      </c>
      <c r="F55" s="134">
        <v>127233.57</v>
      </c>
      <c r="G55" s="135"/>
      <c r="H55" s="251">
        <f t="shared" si="6"/>
        <v>1</v>
      </c>
    </row>
    <row r="56" spans="1:8" ht="18" customHeight="1" x14ac:dyDescent="0.2">
      <c r="A56" s="21"/>
      <c r="B56" s="21"/>
      <c r="C56" s="10">
        <v>4110</v>
      </c>
      <c r="D56" s="84" t="s">
        <v>60</v>
      </c>
      <c r="E56" s="133">
        <v>21586.240000000002</v>
      </c>
      <c r="F56" s="134">
        <v>21586.240000000002</v>
      </c>
      <c r="G56" s="135"/>
      <c r="H56" s="251">
        <f t="shared" si="6"/>
        <v>1</v>
      </c>
    </row>
    <row r="57" spans="1:8" ht="22.5" x14ac:dyDescent="0.2">
      <c r="A57" s="21"/>
      <c r="B57" s="21"/>
      <c r="C57" s="10">
        <v>4120</v>
      </c>
      <c r="D57" s="84" t="s">
        <v>222</v>
      </c>
      <c r="E57" s="133">
        <v>1225.3699999999999</v>
      </c>
      <c r="F57" s="134">
        <v>1225.3699999999999</v>
      </c>
      <c r="G57" s="135"/>
      <c r="H57" s="251">
        <f t="shared" si="6"/>
        <v>1</v>
      </c>
    </row>
    <row r="58" spans="1:8" ht="18" customHeight="1" x14ac:dyDescent="0.2">
      <c r="A58" s="21"/>
      <c r="B58" s="21"/>
      <c r="C58" s="10">
        <v>4210</v>
      </c>
      <c r="D58" s="84" t="s">
        <v>68</v>
      </c>
      <c r="E58" s="133">
        <v>32000</v>
      </c>
      <c r="F58" s="134">
        <v>15570.88</v>
      </c>
      <c r="G58" s="135"/>
      <c r="H58" s="251">
        <f t="shared" si="6"/>
        <v>0.48658999999999997</v>
      </c>
    </row>
    <row r="59" spans="1:8" ht="18" customHeight="1" x14ac:dyDescent="0.2">
      <c r="A59" s="21"/>
      <c r="B59" s="21"/>
      <c r="C59" s="10">
        <v>4260</v>
      </c>
      <c r="D59" s="84" t="s">
        <v>61</v>
      </c>
      <c r="E59" s="133">
        <v>2500</v>
      </c>
      <c r="F59" s="134">
        <v>1889.8</v>
      </c>
      <c r="G59" s="135"/>
      <c r="H59" s="251">
        <f t="shared" si="6"/>
        <v>0.75592000000000004</v>
      </c>
    </row>
    <row r="60" spans="1:8" ht="18" customHeight="1" x14ac:dyDescent="0.2">
      <c r="A60" s="21"/>
      <c r="B60" s="21"/>
      <c r="C60" s="10">
        <v>4270</v>
      </c>
      <c r="D60" s="84" t="s">
        <v>70</v>
      </c>
      <c r="E60" s="133">
        <v>1000</v>
      </c>
      <c r="F60" s="134">
        <v>0</v>
      </c>
      <c r="G60" s="135"/>
      <c r="H60" s="251">
        <f t="shared" si="6"/>
        <v>0</v>
      </c>
    </row>
    <row r="61" spans="1:8" ht="18" customHeight="1" x14ac:dyDescent="0.2">
      <c r="A61" s="21"/>
      <c r="B61" s="21"/>
      <c r="C61" s="10">
        <v>4300</v>
      </c>
      <c r="D61" s="84" t="s">
        <v>62</v>
      </c>
      <c r="E61" s="133">
        <v>886500</v>
      </c>
      <c r="F61" s="134">
        <v>836327.18</v>
      </c>
      <c r="G61" s="135"/>
      <c r="H61" s="251">
        <f t="shared" si="6"/>
        <v>0.94340347433728156</v>
      </c>
    </row>
    <row r="62" spans="1:8" ht="18" customHeight="1" x14ac:dyDescent="0.2">
      <c r="A62" s="21"/>
      <c r="B62" s="32"/>
      <c r="C62" s="10">
        <v>4480</v>
      </c>
      <c r="D62" s="84" t="s">
        <v>64</v>
      </c>
      <c r="E62" s="133">
        <v>500</v>
      </c>
      <c r="F62" s="134">
        <v>466.01</v>
      </c>
      <c r="G62" s="135"/>
      <c r="H62" s="251">
        <f t="shared" si="6"/>
        <v>0.93201999999999996</v>
      </c>
    </row>
    <row r="63" spans="1:8" ht="22.5" x14ac:dyDescent="0.2">
      <c r="A63" s="21"/>
      <c r="B63" s="32"/>
      <c r="C63" s="10">
        <v>4610</v>
      </c>
      <c r="D63" s="84" t="s">
        <v>17</v>
      </c>
      <c r="E63" s="133">
        <v>1000</v>
      </c>
      <c r="F63" s="134">
        <v>100</v>
      </c>
      <c r="G63" s="135"/>
      <c r="H63" s="251">
        <f>F63/E63</f>
        <v>0.1</v>
      </c>
    </row>
    <row r="64" spans="1:8" ht="22.5" x14ac:dyDescent="0.2">
      <c r="A64" s="21"/>
      <c r="B64" s="21"/>
      <c r="C64" s="39">
        <v>4700</v>
      </c>
      <c r="D64" s="84" t="s">
        <v>0</v>
      </c>
      <c r="E64" s="133">
        <v>1000</v>
      </c>
      <c r="F64" s="134">
        <v>0</v>
      </c>
      <c r="G64" s="135"/>
      <c r="H64" s="251">
        <f t="shared" si="6"/>
        <v>0</v>
      </c>
    </row>
    <row r="65" spans="1:8" ht="18" customHeight="1" x14ac:dyDescent="0.2">
      <c r="A65" s="21"/>
      <c r="B65" s="11">
        <v>71015</v>
      </c>
      <c r="C65" s="9"/>
      <c r="D65" s="88" t="s">
        <v>66</v>
      </c>
      <c r="E65" s="137">
        <f>SUM(E66:E84)</f>
        <v>757926</v>
      </c>
      <c r="F65" s="138">
        <f>SUM(F66:F84)</f>
        <v>757924.40999999992</v>
      </c>
      <c r="G65" s="139"/>
      <c r="H65" s="252">
        <f t="shared" si="6"/>
        <v>0.99999790216986872</v>
      </c>
    </row>
    <row r="66" spans="1:8" ht="22.5" x14ac:dyDescent="0.2">
      <c r="A66" s="21"/>
      <c r="B66" s="32"/>
      <c r="C66" s="39">
        <v>3020</v>
      </c>
      <c r="D66" s="84" t="s">
        <v>112</v>
      </c>
      <c r="E66" s="133">
        <v>7281.21</v>
      </c>
      <c r="F66" s="149">
        <v>7280.24</v>
      </c>
      <c r="G66" s="135"/>
      <c r="H66" s="251">
        <f t="shared" si="6"/>
        <v>0.99986678038402954</v>
      </c>
    </row>
    <row r="67" spans="1:8" ht="18" customHeight="1" x14ac:dyDescent="0.2">
      <c r="A67" s="21"/>
      <c r="B67" s="32"/>
      <c r="C67" s="39">
        <v>4010</v>
      </c>
      <c r="D67" s="84" t="s">
        <v>111</v>
      </c>
      <c r="E67" s="133">
        <v>156232</v>
      </c>
      <c r="F67" s="149">
        <v>156232</v>
      </c>
      <c r="G67" s="135"/>
      <c r="H67" s="251">
        <f t="shared" si="6"/>
        <v>1</v>
      </c>
    </row>
    <row r="68" spans="1:8" ht="22.5" x14ac:dyDescent="0.2">
      <c r="A68" s="21"/>
      <c r="B68" s="32"/>
      <c r="C68" s="39">
        <v>4020</v>
      </c>
      <c r="D68" s="84" t="s">
        <v>15</v>
      </c>
      <c r="E68" s="133">
        <v>322663.58</v>
      </c>
      <c r="F68" s="149">
        <v>322663.58</v>
      </c>
      <c r="G68" s="135"/>
      <c r="H68" s="251">
        <f t="shared" si="6"/>
        <v>1</v>
      </c>
    </row>
    <row r="69" spans="1:8" ht="18" customHeight="1" x14ac:dyDescent="0.2">
      <c r="A69" s="21"/>
      <c r="B69" s="32"/>
      <c r="C69" s="39">
        <v>4040</v>
      </c>
      <c r="D69" s="84" t="s">
        <v>59</v>
      </c>
      <c r="E69" s="133">
        <v>28048.560000000001</v>
      </c>
      <c r="F69" s="149">
        <v>28048.560000000001</v>
      </c>
      <c r="G69" s="135"/>
      <c r="H69" s="251">
        <f t="shared" si="6"/>
        <v>1</v>
      </c>
    </row>
    <row r="70" spans="1:8" ht="18" customHeight="1" x14ac:dyDescent="0.2">
      <c r="A70" s="21"/>
      <c r="B70" s="32"/>
      <c r="C70" s="39">
        <v>4110</v>
      </c>
      <c r="D70" s="84" t="s">
        <v>60</v>
      </c>
      <c r="E70" s="133">
        <v>89166.61</v>
      </c>
      <c r="F70" s="149">
        <v>89166.61</v>
      </c>
      <c r="G70" s="135"/>
      <c r="H70" s="251">
        <f t="shared" si="6"/>
        <v>1</v>
      </c>
    </row>
    <row r="71" spans="1:8" ht="22.5" x14ac:dyDescent="0.2">
      <c r="A71" s="21"/>
      <c r="B71" s="32"/>
      <c r="C71" s="39">
        <v>4120</v>
      </c>
      <c r="D71" s="84" t="s">
        <v>222</v>
      </c>
      <c r="E71" s="133">
        <v>6875.23</v>
      </c>
      <c r="F71" s="149">
        <v>6875.23</v>
      </c>
      <c r="G71" s="135"/>
      <c r="H71" s="251">
        <f t="shared" si="6"/>
        <v>1</v>
      </c>
    </row>
    <row r="72" spans="1:8" ht="18" customHeight="1" x14ac:dyDescent="0.2">
      <c r="A72" s="28"/>
      <c r="B72" s="30"/>
      <c r="C72" s="39">
        <v>4170</v>
      </c>
      <c r="D72" s="84" t="s">
        <v>41</v>
      </c>
      <c r="E72" s="133">
        <v>9000</v>
      </c>
      <c r="F72" s="149">
        <v>9000</v>
      </c>
      <c r="G72" s="135"/>
      <c r="H72" s="251">
        <f t="shared" si="6"/>
        <v>1</v>
      </c>
    </row>
    <row r="73" spans="1:8" ht="18" customHeight="1" x14ac:dyDescent="0.2">
      <c r="A73" s="20"/>
      <c r="B73" s="31"/>
      <c r="C73" s="33">
        <v>4210</v>
      </c>
      <c r="D73" s="84" t="s">
        <v>68</v>
      </c>
      <c r="E73" s="150">
        <v>51858.9</v>
      </c>
      <c r="F73" s="149">
        <v>51858.28</v>
      </c>
      <c r="G73" s="135"/>
      <c r="H73" s="251">
        <f t="shared" si="6"/>
        <v>0.99998804448223921</v>
      </c>
    </row>
    <row r="74" spans="1:8" ht="18" customHeight="1" x14ac:dyDescent="0.2">
      <c r="A74" s="21"/>
      <c r="B74" s="32"/>
      <c r="C74" s="33">
        <v>4220</v>
      </c>
      <c r="D74" s="84" t="s">
        <v>69</v>
      </c>
      <c r="E74" s="150">
        <v>1093.5999999999999</v>
      </c>
      <c r="F74" s="149">
        <v>1093.5999999999999</v>
      </c>
      <c r="G74" s="135"/>
      <c r="H74" s="251">
        <f t="shared" si="6"/>
        <v>1</v>
      </c>
    </row>
    <row r="75" spans="1:8" ht="18" customHeight="1" x14ac:dyDescent="0.2">
      <c r="A75" s="21"/>
      <c r="B75" s="32"/>
      <c r="C75" s="10">
        <v>4270</v>
      </c>
      <c r="D75" s="84" t="s">
        <v>70</v>
      </c>
      <c r="E75" s="133">
        <v>639.6</v>
      </c>
      <c r="F75" s="149">
        <v>639.6</v>
      </c>
      <c r="G75" s="135"/>
      <c r="H75" s="251">
        <f t="shared" si="6"/>
        <v>1</v>
      </c>
    </row>
    <row r="76" spans="1:8" ht="18" customHeight="1" x14ac:dyDescent="0.2">
      <c r="A76" s="21"/>
      <c r="B76" s="32"/>
      <c r="C76" s="10">
        <v>4280</v>
      </c>
      <c r="D76" s="84" t="s">
        <v>91</v>
      </c>
      <c r="E76" s="133">
        <v>804</v>
      </c>
      <c r="F76" s="149">
        <v>804</v>
      </c>
      <c r="G76" s="135"/>
      <c r="H76" s="251">
        <f t="shared" si="6"/>
        <v>1</v>
      </c>
    </row>
    <row r="77" spans="1:8" ht="18" customHeight="1" x14ac:dyDescent="0.2">
      <c r="A77" s="21"/>
      <c r="B77" s="32"/>
      <c r="C77" s="10">
        <v>4300</v>
      </c>
      <c r="D77" s="84" t="s">
        <v>62</v>
      </c>
      <c r="E77" s="133">
        <v>34972.720000000001</v>
      </c>
      <c r="F77" s="149">
        <v>34972.720000000001</v>
      </c>
      <c r="G77" s="135"/>
      <c r="H77" s="251">
        <f t="shared" si="6"/>
        <v>1</v>
      </c>
    </row>
    <row r="78" spans="1:8" ht="24" customHeight="1" x14ac:dyDescent="0.2">
      <c r="A78" s="21"/>
      <c r="B78" s="32"/>
      <c r="C78" s="10">
        <v>4360</v>
      </c>
      <c r="D78" s="84" t="s">
        <v>153</v>
      </c>
      <c r="E78" s="133">
        <v>1499.88</v>
      </c>
      <c r="F78" s="149">
        <v>1499.88</v>
      </c>
      <c r="G78" s="135"/>
      <c r="H78" s="251">
        <f t="shared" si="6"/>
        <v>1</v>
      </c>
    </row>
    <row r="79" spans="1:8" ht="25.5" customHeight="1" x14ac:dyDescent="0.2">
      <c r="A79" s="21"/>
      <c r="B79" s="32"/>
      <c r="C79" s="39">
        <v>4400</v>
      </c>
      <c r="D79" s="84" t="s">
        <v>4</v>
      </c>
      <c r="E79" s="133">
        <v>24000</v>
      </c>
      <c r="F79" s="149">
        <v>24000</v>
      </c>
      <c r="G79" s="135"/>
      <c r="H79" s="251">
        <f t="shared" si="6"/>
        <v>1</v>
      </c>
    </row>
    <row r="80" spans="1:8" ht="18" customHeight="1" x14ac:dyDescent="0.2">
      <c r="A80" s="21"/>
      <c r="B80" s="32"/>
      <c r="C80" s="10">
        <v>4430</v>
      </c>
      <c r="D80" s="84" t="s">
        <v>63</v>
      </c>
      <c r="E80" s="133">
        <v>2848.11</v>
      </c>
      <c r="F80" s="149">
        <v>2848.11</v>
      </c>
      <c r="G80" s="135"/>
      <c r="H80" s="251">
        <f t="shared" si="6"/>
        <v>1</v>
      </c>
    </row>
    <row r="81" spans="1:8" ht="23.25" customHeight="1" x14ac:dyDescent="0.2">
      <c r="A81" s="21"/>
      <c r="B81" s="32"/>
      <c r="C81" s="39">
        <v>4440</v>
      </c>
      <c r="D81" s="84" t="s">
        <v>144</v>
      </c>
      <c r="E81" s="133">
        <v>11659</v>
      </c>
      <c r="F81" s="149">
        <v>11659</v>
      </c>
      <c r="G81" s="135"/>
      <c r="H81" s="251">
        <f t="shared" si="6"/>
        <v>1</v>
      </c>
    </row>
    <row r="82" spans="1:8" ht="24.75" customHeight="1" x14ac:dyDescent="0.2">
      <c r="A82" s="21"/>
      <c r="B82" s="32"/>
      <c r="C82" s="39">
        <v>4520</v>
      </c>
      <c r="D82" s="84" t="s">
        <v>150</v>
      </c>
      <c r="E82" s="133">
        <v>70</v>
      </c>
      <c r="F82" s="149">
        <v>70</v>
      </c>
      <c r="G82" s="135"/>
      <c r="H82" s="251">
        <f t="shared" si="6"/>
        <v>1</v>
      </c>
    </row>
    <row r="83" spans="1:8" ht="24.75" customHeight="1" x14ac:dyDescent="0.2">
      <c r="A83" s="21"/>
      <c r="B83" s="32"/>
      <c r="C83" s="39">
        <v>4550</v>
      </c>
      <c r="D83" s="84" t="s">
        <v>265</v>
      </c>
      <c r="E83" s="133">
        <v>395</v>
      </c>
      <c r="F83" s="149">
        <v>395</v>
      </c>
      <c r="G83" s="135"/>
      <c r="H83" s="251">
        <f t="shared" si="6"/>
        <v>1</v>
      </c>
    </row>
    <row r="84" spans="1:8" ht="24" customHeight="1" x14ac:dyDescent="0.2">
      <c r="A84" s="21"/>
      <c r="B84" s="32"/>
      <c r="C84" s="39">
        <v>4700</v>
      </c>
      <c r="D84" s="84" t="s">
        <v>0</v>
      </c>
      <c r="E84" s="133">
        <v>8818</v>
      </c>
      <c r="F84" s="149">
        <v>8818</v>
      </c>
      <c r="G84" s="135"/>
      <c r="H84" s="251">
        <f t="shared" si="6"/>
        <v>1</v>
      </c>
    </row>
    <row r="85" spans="1:8" ht="18" customHeight="1" x14ac:dyDescent="0.2">
      <c r="A85" s="21"/>
      <c r="B85" s="11" t="s">
        <v>127</v>
      </c>
      <c r="C85" s="9"/>
      <c r="D85" s="88" t="s">
        <v>81</v>
      </c>
      <c r="E85" s="137">
        <f>SUM(E86:E89)</f>
        <v>385500</v>
      </c>
      <c r="F85" s="137">
        <f>SUM(F86:F89)</f>
        <v>385500</v>
      </c>
      <c r="G85" s="135"/>
      <c r="H85" s="252">
        <f t="shared" si="6"/>
        <v>1</v>
      </c>
    </row>
    <row r="86" spans="1:8" ht="18" customHeight="1" x14ac:dyDescent="0.2">
      <c r="A86" s="21"/>
      <c r="B86" s="32"/>
      <c r="C86" s="33">
        <v>4010</v>
      </c>
      <c r="D86" s="85" t="s">
        <v>111</v>
      </c>
      <c r="E86" s="150">
        <v>300327</v>
      </c>
      <c r="F86" s="151">
        <v>300327</v>
      </c>
      <c r="G86" s="152"/>
      <c r="H86" s="256">
        <f t="shared" ref="H86:H89" si="7">F86/E86</f>
        <v>1</v>
      </c>
    </row>
    <row r="87" spans="1:8" ht="18" customHeight="1" x14ac:dyDescent="0.2">
      <c r="A87" s="21"/>
      <c r="B87" s="32"/>
      <c r="C87" s="10">
        <v>4040</v>
      </c>
      <c r="D87" s="84" t="s">
        <v>59</v>
      </c>
      <c r="E87" s="133">
        <v>25500</v>
      </c>
      <c r="F87" s="134">
        <v>25500</v>
      </c>
      <c r="G87" s="135"/>
      <c r="H87" s="251">
        <f t="shared" si="7"/>
        <v>1</v>
      </c>
    </row>
    <row r="88" spans="1:8" ht="18" customHeight="1" x14ac:dyDescent="0.2">
      <c r="A88" s="21"/>
      <c r="B88" s="32"/>
      <c r="C88" s="10">
        <v>4110</v>
      </c>
      <c r="D88" s="84" t="s">
        <v>60</v>
      </c>
      <c r="E88" s="133">
        <v>55333</v>
      </c>
      <c r="F88" s="134">
        <v>55333</v>
      </c>
      <c r="G88" s="135"/>
      <c r="H88" s="251">
        <f t="shared" si="7"/>
        <v>1</v>
      </c>
    </row>
    <row r="89" spans="1:8" ht="22.5" x14ac:dyDescent="0.2">
      <c r="A89" s="28"/>
      <c r="B89" s="30"/>
      <c r="C89" s="10">
        <v>4120</v>
      </c>
      <c r="D89" s="84" t="s">
        <v>222</v>
      </c>
      <c r="E89" s="133">
        <v>4340</v>
      </c>
      <c r="F89" s="134">
        <v>4340</v>
      </c>
      <c r="G89" s="135"/>
      <c r="H89" s="251">
        <f t="shared" si="7"/>
        <v>1</v>
      </c>
    </row>
    <row r="90" spans="1:8" ht="18" customHeight="1" x14ac:dyDescent="0.2">
      <c r="A90" s="60">
        <v>750</v>
      </c>
      <c r="B90" s="60"/>
      <c r="C90" s="61"/>
      <c r="D90" s="94" t="s">
        <v>87</v>
      </c>
      <c r="E90" s="142">
        <f>SUM(E91+E95+E100+E163+E168+E185)</f>
        <v>19307639.68</v>
      </c>
      <c r="F90" s="142">
        <f>SUM(F91+F95+F100+F163+F168+F185)</f>
        <v>17493457.350000001</v>
      </c>
      <c r="G90" s="143"/>
      <c r="H90" s="253">
        <f t="shared" si="6"/>
        <v>0.90603810926307915</v>
      </c>
    </row>
    <row r="91" spans="1:8" ht="18" customHeight="1" x14ac:dyDescent="0.2">
      <c r="A91" s="21"/>
      <c r="B91" s="11">
        <v>75011</v>
      </c>
      <c r="C91" s="9"/>
      <c r="D91" s="88" t="s">
        <v>88</v>
      </c>
      <c r="E91" s="137">
        <f>SUM(E92:E94)</f>
        <v>57884</v>
      </c>
      <c r="F91" s="137">
        <f>SUM(F92:F94)</f>
        <v>57884</v>
      </c>
      <c r="G91" s="139"/>
      <c r="H91" s="252">
        <f t="shared" si="6"/>
        <v>1</v>
      </c>
    </row>
    <row r="92" spans="1:8" ht="18" customHeight="1" x14ac:dyDescent="0.2">
      <c r="A92" s="21"/>
      <c r="B92" s="31"/>
      <c r="C92" s="10">
        <v>4010</v>
      </c>
      <c r="D92" s="84" t="s">
        <v>58</v>
      </c>
      <c r="E92" s="133">
        <v>48488</v>
      </c>
      <c r="F92" s="134">
        <v>48488</v>
      </c>
      <c r="G92" s="135"/>
      <c r="H92" s="251">
        <f t="shared" si="6"/>
        <v>1</v>
      </c>
    </row>
    <row r="93" spans="1:8" ht="18" customHeight="1" x14ac:dyDescent="0.2">
      <c r="A93" s="21"/>
      <c r="B93" s="32"/>
      <c r="C93" s="10">
        <v>4110</v>
      </c>
      <c r="D93" s="84" t="s">
        <v>60</v>
      </c>
      <c r="E93" s="133">
        <v>8209</v>
      </c>
      <c r="F93" s="134">
        <v>8209</v>
      </c>
      <c r="G93" s="135"/>
      <c r="H93" s="251">
        <f t="shared" si="6"/>
        <v>1</v>
      </c>
    </row>
    <row r="94" spans="1:8" ht="22.5" x14ac:dyDescent="0.2">
      <c r="A94" s="21"/>
      <c r="B94" s="32"/>
      <c r="C94" s="10">
        <v>4120</v>
      </c>
      <c r="D94" s="84" t="s">
        <v>222</v>
      </c>
      <c r="E94" s="133">
        <v>1187</v>
      </c>
      <c r="F94" s="134">
        <v>1187</v>
      </c>
      <c r="G94" s="135"/>
      <c r="H94" s="251">
        <f t="shared" si="6"/>
        <v>1</v>
      </c>
    </row>
    <row r="95" spans="1:8" ht="18" customHeight="1" x14ac:dyDescent="0.2">
      <c r="A95" s="21"/>
      <c r="B95" s="11">
        <v>75019</v>
      </c>
      <c r="C95" s="9"/>
      <c r="D95" s="88" t="s">
        <v>89</v>
      </c>
      <c r="E95" s="137">
        <f>SUM(E96:E99)</f>
        <v>732602</v>
      </c>
      <c r="F95" s="137">
        <f>SUM(F96:F99)</f>
        <v>655276.80000000005</v>
      </c>
      <c r="G95" s="139"/>
      <c r="H95" s="252">
        <f t="shared" si="6"/>
        <v>0.8944512845992777</v>
      </c>
    </row>
    <row r="96" spans="1:8" ht="18" customHeight="1" x14ac:dyDescent="0.2">
      <c r="A96" s="21"/>
      <c r="B96" s="31"/>
      <c r="C96" s="10">
        <v>3030</v>
      </c>
      <c r="D96" s="84" t="s">
        <v>57</v>
      </c>
      <c r="E96" s="133">
        <v>588884</v>
      </c>
      <c r="F96" s="134">
        <v>550489</v>
      </c>
      <c r="G96" s="135"/>
      <c r="H96" s="251">
        <f t="shared" si="6"/>
        <v>0.93480040211654591</v>
      </c>
    </row>
    <row r="97" spans="1:8" ht="18" customHeight="1" x14ac:dyDescent="0.2">
      <c r="A97" s="21"/>
      <c r="B97" s="32"/>
      <c r="C97" s="10">
        <v>4210</v>
      </c>
      <c r="D97" s="84" t="s">
        <v>68</v>
      </c>
      <c r="E97" s="133">
        <v>80000</v>
      </c>
      <c r="F97" s="134">
        <v>73981</v>
      </c>
      <c r="G97" s="135"/>
      <c r="H97" s="251">
        <f t="shared" si="6"/>
        <v>0.92476250000000004</v>
      </c>
    </row>
    <row r="98" spans="1:8" ht="18" customHeight="1" x14ac:dyDescent="0.2">
      <c r="A98" s="21"/>
      <c r="B98" s="32"/>
      <c r="C98" s="10">
        <v>4220</v>
      </c>
      <c r="D98" s="84" t="s">
        <v>69</v>
      </c>
      <c r="E98" s="133">
        <v>2000</v>
      </c>
      <c r="F98" s="134">
        <v>1936.81</v>
      </c>
      <c r="G98" s="135"/>
      <c r="H98" s="251">
        <f t="shared" si="6"/>
        <v>0.96840499999999996</v>
      </c>
    </row>
    <row r="99" spans="1:8" ht="18" customHeight="1" x14ac:dyDescent="0.2">
      <c r="A99" s="21"/>
      <c r="B99" s="30"/>
      <c r="C99" s="10">
        <v>4300</v>
      </c>
      <c r="D99" s="84" t="s">
        <v>62</v>
      </c>
      <c r="E99" s="133">
        <v>61718</v>
      </c>
      <c r="F99" s="134">
        <v>28869.99</v>
      </c>
      <c r="G99" s="135"/>
      <c r="H99" s="251">
        <f t="shared" si="6"/>
        <v>0.46777261090767686</v>
      </c>
    </row>
    <row r="100" spans="1:8" ht="18" customHeight="1" x14ac:dyDescent="0.2">
      <c r="A100" s="21"/>
      <c r="B100" s="11">
        <v>75020</v>
      </c>
      <c r="C100" s="9"/>
      <c r="D100" s="88" t="s">
        <v>90</v>
      </c>
      <c r="E100" s="137">
        <f>SUM(E101:E162)</f>
        <v>16952472.84</v>
      </c>
      <c r="F100" s="137">
        <f>SUM(F101:F162)</f>
        <v>15228110.450000001</v>
      </c>
      <c r="G100" s="139"/>
      <c r="H100" s="252">
        <f t="shared" si="6"/>
        <v>0.89828254519120654</v>
      </c>
    </row>
    <row r="101" spans="1:8" ht="45" x14ac:dyDescent="0.2">
      <c r="A101" s="21"/>
      <c r="B101" s="32"/>
      <c r="C101" s="10">
        <v>2900</v>
      </c>
      <c r="D101" s="84" t="s">
        <v>135</v>
      </c>
      <c r="E101" s="133">
        <v>19101.16</v>
      </c>
      <c r="F101" s="134">
        <v>19101.16</v>
      </c>
      <c r="G101" s="135"/>
      <c r="H101" s="251">
        <f t="shared" si="6"/>
        <v>1</v>
      </c>
    </row>
    <row r="102" spans="1:8" ht="22.5" x14ac:dyDescent="0.2">
      <c r="A102" s="21"/>
      <c r="B102" s="32"/>
      <c r="C102" s="10">
        <v>3020</v>
      </c>
      <c r="D102" s="84" t="s">
        <v>112</v>
      </c>
      <c r="E102" s="133">
        <v>16000</v>
      </c>
      <c r="F102" s="134">
        <v>10954.84</v>
      </c>
      <c r="G102" s="135"/>
      <c r="H102" s="251">
        <f t="shared" si="6"/>
        <v>0.68467750000000005</v>
      </c>
    </row>
    <row r="103" spans="1:8" ht="18" customHeight="1" x14ac:dyDescent="0.2">
      <c r="A103" s="21"/>
      <c r="B103" s="32"/>
      <c r="C103" s="10">
        <v>3030</v>
      </c>
      <c r="D103" s="84" t="s">
        <v>57</v>
      </c>
      <c r="E103" s="133">
        <v>500</v>
      </c>
      <c r="F103" s="134">
        <v>0</v>
      </c>
      <c r="G103" s="135"/>
      <c r="H103" s="251">
        <f t="shared" si="6"/>
        <v>0</v>
      </c>
    </row>
    <row r="104" spans="1:8" ht="18" customHeight="1" x14ac:dyDescent="0.2">
      <c r="A104" s="21"/>
      <c r="B104" s="32"/>
      <c r="C104" s="33">
        <v>4010</v>
      </c>
      <c r="D104" s="85" t="s">
        <v>111</v>
      </c>
      <c r="E104" s="150">
        <v>9554203.0600000005</v>
      </c>
      <c r="F104" s="151">
        <v>9312863.1400000006</v>
      </c>
      <c r="G104" s="152"/>
      <c r="H104" s="256">
        <f t="shared" si="6"/>
        <v>0.97473992142679033</v>
      </c>
    </row>
    <row r="105" spans="1:8" ht="18" customHeight="1" x14ac:dyDescent="0.2">
      <c r="A105" s="21"/>
      <c r="B105" s="32"/>
      <c r="C105" s="10">
        <v>4040</v>
      </c>
      <c r="D105" s="84" t="s">
        <v>59</v>
      </c>
      <c r="E105" s="133">
        <v>587395</v>
      </c>
      <c r="F105" s="134">
        <v>576646.57999999996</v>
      </c>
      <c r="G105" s="135"/>
      <c r="H105" s="251">
        <f t="shared" si="6"/>
        <v>0.9817015466594029</v>
      </c>
    </row>
    <row r="106" spans="1:8" ht="18" customHeight="1" x14ac:dyDescent="0.2">
      <c r="A106" s="21"/>
      <c r="B106" s="32"/>
      <c r="C106" s="10">
        <v>4110</v>
      </c>
      <c r="D106" s="84" t="s">
        <v>60</v>
      </c>
      <c r="E106" s="133">
        <v>1679290</v>
      </c>
      <c r="F106" s="134">
        <v>1548177.58</v>
      </c>
      <c r="G106" s="135"/>
      <c r="H106" s="251">
        <f t="shared" si="6"/>
        <v>0.92192389640860128</v>
      </c>
    </row>
    <row r="107" spans="1:8" ht="22.5" x14ac:dyDescent="0.2">
      <c r="A107" s="21"/>
      <c r="B107" s="32"/>
      <c r="C107" s="10">
        <v>4120</v>
      </c>
      <c r="D107" s="84" t="s">
        <v>222</v>
      </c>
      <c r="E107" s="133">
        <v>219260</v>
      </c>
      <c r="F107" s="134">
        <v>174216.4</v>
      </c>
      <c r="G107" s="135"/>
      <c r="H107" s="251">
        <f t="shared" si="6"/>
        <v>0.79456535619812096</v>
      </c>
    </row>
    <row r="108" spans="1:8" ht="18" customHeight="1" x14ac:dyDescent="0.2">
      <c r="A108" s="21"/>
      <c r="B108" s="32"/>
      <c r="C108" s="10">
        <v>4140</v>
      </c>
      <c r="D108" s="84" t="s">
        <v>136</v>
      </c>
      <c r="E108" s="133">
        <v>144000</v>
      </c>
      <c r="F108" s="134">
        <v>130689</v>
      </c>
      <c r="G108" s="135"/>
      <c r="H108" s="251">
        <f t="shared" si="6"/>
        <v>0.90756250000000005</v>
      </c>
    </row>
    <row r="109" spans="1:8" ht="18" customHeight="1" x14ac:dyDescent="0.2">
      <c r="A109" s="28"/>
      <c r="B109" s="30"/>
      <c r="C109" s="10">
        <v>4170</v>
      </c>
      <c r="D109" s="84" t="s">
        <v>41</v>
      </c>
      <c r="E109" s="133">
        <v>20000</v>
      </c>
      <c r="F109" s="134">
        <v>10500</v>
      </c>
      <c r="G109" s="135"/>
      <c r="H109" s="251">
        <f t="shared" si="6"/>
        <v>0.52500000000000002</v>
      </c>
    </row>
    <row r="110" spans="1:8" ht="18" customHeight="1" x14ac:dyDescent="0.2">
      <c r="A110" s="20"/>
      <c r="B110" s="31"/>
      <c r="C110" s="10">
        <v>4210</v>
      </c>
      <c r="D110" s="84" t="s">
        <v>68</v>
      </c>
      <c r="E110" s="133">
        <v>1703299.24</v>
      </c>
      <c r="F110" s="134">
        <v>1409173.07</v>
      </c>
      <c r="G110" s="135"/>
      <c r="H110" s="251">
        <f t="shared" si="6"/>
        <v>0.82731973155814953</v>
      </c>
    </row>
    <row r="111" spans="1:8" s="113" customFormat="1" ht="12" customHeight="1" x14ac:dyDescent="0.2">
      <c r="A111" s="109"/>
      <c r="B111" s="110"/>
      <c r="C111" s="111"/>
      <c r="D111" s="222" t="s">
        <v>16</v>
      </c>
      <c r="E111" s="244"/>
      <c r="F111" s="245"/>
      <c r="G111" s="246"/>
      <c r="H111" s="247"/>
    </row>
    <row r="112" spans="1:8" s="113" customFormat="1" ht="14.25" customHeight="1" x14ac:dyDescent="0.2">
      <c r="A112" s="109"/>
      <c r="B112" s="110"/>
      <c r="C112" s="221"/>
      <c r="D112" s="222" t="s">
        <v>305</v>
      </c>
      <c r="E112" s="231"/>
      <c r="F112" s="240"/>
      <c r="G112" s="233"/>
      <c r="H112" s="234"/>
    </row>
    <row r="113" spans="1:8" s="69" customFormat="1" ht="45" x14ac:dyDescent="0.2">
      <c r="A113" s="66"/>
      <c r="B113" s="67"/>
      <c r="C113" s="68"/>
      <c r="D113" s="222" t="s">
        <v>311</v>
      </c>
      <c r="E113" s="153"/>
      <c r="F113" s="154"/>
      <c r="G113" s="155"/>
      <c r="H113" s="234"/>
    </row>
    <row r="114" spans="1:8" s="113" customFormat="1" ht="22.5" x14ac:dyDescent="0.2">
      <c r="A114" s="109"/>
      <c r="B114" s="110"/>
      <c r="C114" s="221"/>
      <c r="D114" s="222" t="s">
        <v>310</v>
      </c>
      <c r="E114" s="231"/>
      <c r="F114" s="240"/>
      <c r="G114" s="233"/>
      <c r="H114" s="234"/>
    </row>
    <row r="115" spans="1:8" s="113" customFormat="1" ht="33.75" x14ac:dyDescent="0.2">
      <c r="A115" s="109"/>
      <c r="B115" s="110"/>
      <c r="C115" s="221"/>
      <c r="D115" s="222" t="s">
        <v>327</v>
      </c>
      <c r="E115" s="231"/>
      <c r="F115" s="240"/>
      <c r="G115" s="233"/>
      <c r="H115" s="234"/>
    </row>
    <row r="116" spans="1:8" s="113" customFormat="1" ht="22.5" x14ac:dyDescent="0.2">
      <c r="A116" s="109"/>
      <c r="B116" s="110"/>
      <c r="C116" s="221"/>
      <c r="D116" s="222" t="s">
        <v>304</v>
      </c>
      <c r="E116" s="231"/>
      <c r="F116" s="240"/>
      <c r="G116" s="233"/>
      <c r="H116" s="234"/>
    </row>
    <row r="117" spans="1:8" s="113" customFormat="1" ht="12.75" x14ac:dyDescent="0.2">
      <c r="A117" s="109"/>
      <c r="B117" s="110"/>
      <c r="C117" s="221"/>
      <c r="D117" s="222" t="s">
        <v>307</v>
      </c>
      <c r="E117" s="231"/>
      <c r="F117" s="240"/>
      <c r="G117" s="233"/>
      <c r="H117" s="234"/>
    </row>
    <row r="118" spans="1:8" s="113" customFormat="1" ht="22.5" x14ac:dyDescent="0.2">
      <c r="A118" s="109"/>
      <c r="B118" s="110"/>
      <c r="C118" s="221"/>
      <c r="D118" s="222" t="s">
        <v>308</v>
      </c>
      <c r="E118" s="231"/>
      <c r="F118" s="240"/>
      <c r="G118" s="233"/>
      <c r="H118" s="234"/>
    </row>
    <row r="119" spans="1:8" s="113" customFormat="1" ht="12.75" x14ac:dyDescent="0.2">
      <c r="A119" s="109"/>
      <c r="B119" s="110"/>
      <c r="C119" s="221"/>
      <c r="D119" s="222" t="s">
        <v>306</v>
      </c>
      <c r="E119" s="231"/>
      <c r="F119" s="240"/>
      <c r="G119" s="233"/>
      <c r="H119" s="234"/>
    </row>
    <row r="120" spans="1:8" s="113" customFormat="1" ht="12.75" x14ac:dyDescent="0.2">
      <c r="A120" s="109"/>
      <c r="B120" s="110"/>
      <c r="C120" s="221"/>
      <c r="D120" s="248" t="s">
        <v>309</v>
      </c>
      <c r="E120" s="231"/>
      <c r="F120" s="240"/>
      <c r="G120" s="233"/>
      <c r="H120" s="234"/>
    </row>
    <row r="121" spans="1:8" s="69" customFormat="1" ht="18" customHeight="1" x14ac:dyDescent="0.2">
      <c r="A121" s="66"/>
      <c r="B121" s="67"/>
      <c r="C121" s="72">
        <v>4217</v>
      </c>
      <c r="D121" s="91" t="s">
        <v>68</v>
      </c>
      <c r="E121" s="156">
        <v>85932.05</v>
      </c>
      <c r="F121" s="157">
        <v>0</v>
      </c>
      <c r="G121" s="155"/>
      <c r="H121" s="251">
        <f t="shared" ref="H121:H127" si="8">F121/E121</f>
        <v>0</v>
      </c>
    </row>
    <row r="122" spans="1:8" s="69" customFormat="1" ht="18" customHeight="1" x14ac:dyDescent="0.2">
      <c r="A122" s="66"/>
      <c r="B122" s="67"/>
      <c r="C122" s="72">
        <v>4219</v>
      </c>
      <c r="D122" s="91" t="s">
        <v>68</v>
      </c>
      <c r="E122" s="156">
        <v>24067.95</v>
      </c>
      <c r="F122" s="157">
        <v>0</v>
      </c>
      <c r="G122" s="155"/>
      <c r="H122" s="251">
        <f t="shared" si="8"/>
        <v>0</v>
      </c>
    </row>
    <row r="123" spans="1:8" ht="18" customHeight="1" x14ac:dyDescent="0.2">
      <c r="A123" s="21"/>
      <c r="B123" s="32"/>
      <c r="C123" s="10">
        <v>4220</v>
      </c>
      <c r="D123" s="102" t="s">
        <v>69</v>
      </c>
      <c r="E123" s="133">
        <v>23000</v>
      </c>
      <c r="F123" s="134">
        <v>16601.57</v>
      </c>
      <c r="G123" s="135"/>
      <c r="H123" s="251">
        <f t="shared" si="8"/>
        <v>0.72180739130434779</v>
      </c>
    </row>
    <row r="124" spans="1:8" ht="18" customHeight="1" x14ac:dyDescent="0.2">
      <c r="A124" s="21"/>
      <c r="B124" s="32"/>
      <c r="C124" s="10">
        <v>4260</v>
      </c>
      <c r="D124" s="84" t="s">
        <v>61</v>
      </c>
      <c r="E124" s="133">
        <v>288700</v>
      </c>
      <c r="F124" s="134">
        <v>278982.59999999998</v>
      </c>
      <c r="G124" s="135"/>
      <c r="H124" s="251">
        <f t="shared" si="8"/>
        <v>0.96634083824038786</v>
      </c>
    </row>
    <row r="125" spans="1:8" ht="18" customHeight="1" x14ac:dyDescent="0.2">
      <c r="A125" s="21"/>
      <c r="B125" s="32"/>
      <c r="C125" s="10">
        <v>4270</v>
      </c>
      <c r="D125" s="84" t="s">
        <v>70</v>
      </c>
      <c r="E125" s="133">
        <v>150877.94</v>
      </c>
      <c r="F125" s="134">
        <v>132355.01</v>
      </c>
      <c r="G125" s="135"/>
      <c r="H125" s="251">
        <f t="shared" si="8"/>
        <v>0.87723235086587215</v>
      </c>
    </row>
    <row r="126" spans="1:8" ht="18" customHeight="1" x14ac:dyDescent="0.2">
      <c r="A126" s="21"/>
      <c r="B126" s="32"/>
      <c r="C126" s="10">
        <v>4280</v>
      </c>
      <c r="D126" s="84" t="s">
        <v>91</v>
      </c>
      <c r="E126" s="133">
        <v>17000</v>
      </c>
      <c r="F126" s="134">
        <v>11777</v>
      </c>
      <c r="G126" s="135"/>
      <c r="H126" s="251">
        <f t="shared" si="8"/>
        <v>0.69276470588235295</v>
      </c>
    </row>
    <row r="127" spans="1:8" ht="18" customHeight="1" x14ac:dyDescent="0.2">
      <c r="A127" s="21"/>
      <c r="B127" s="32"/>
      <c r="C127" s="10">
        <v>4300</v>
      </c>
      <c r="D127" s="84" t="s">
        <v>62</v>
      </c>
      <c r="E127" s="133">
        <v>1348106</v>
      </c>
      <c r="F127" s="134">
        <v>1004541.64</v>
      </c>
      <c r="G127" s="135"/>
      <c r="H127" s="251">
        <f t="shared" si="8"/>
        <v>0.74515033684294851</v>
      </c>
    </row>
    <row r="128" spans="1:8" s="113" customFormat="1" ht="12.75" x14ac:dyDescent="0.2">
      <c r="A128" s="109"/>
      <c r="B128" s="110"/>
      <c r="C128" s="111"/>
      <c r="D128" s="222" t="s">
        <v>16</v>
      </c>
      <c r="E128" s="244"/>
      <c r="F128" s="245"/>
      <c r="G128" s="246"/>
      <c r="H128" s="247"/>
    </row>
    <row r="129" spans="1:8" s="113" customFormat="1" ht="33.75" x14ac:dyDescent="0.2">
      <c r="A129" s="109"/>
      <c r="B129" s="110"/>
      <c r="C129" s="221"/>
      <c r="D129" s="222" t="s">
        <v>328</v>
      </c>
      <c r="E129" s="231"/>
      <c r="F129" s="240"/>
      <c r="G129" s="233"/>
      <c r="H129" s="234"/>
    </row>
    <row r="130" spans="1:8" s="113" customFormat="1" ht="12.75" x14ac:dyDescent="0.2">
      <c r="A130" s="109"/>
      <c r="B130" s="110"/>
      <c r="C130" s="221"/>
      <c r="D130" s="222" t="s">
        <v>316</v>
      </c>
      <c r="E130" s="231"/>
      <c r="F130" s="240"/>
      <c r="G130" s="233"/>
      <c r="H130" s="234"/>
    </row>
    <row r="131" spans="1:8" s="113" customFormat="1" ht="15" customHeight="1" x14ac:dyDescent="0.2">
      <c r="A131" s="109"/>
      <c r="B131" s="110"/>
      <c r="C131" s="221"/>
      <c r="D131" s="222" t="s">
        <v>315</v>
      </c>
      <c r="E131" s="231"/>
      <c r="F131" s="240"/>
      <c r="G131" s="233"/>
      <c r="H131" s="234"/>
    </row>
    <row r="132" spans="1:8" s="113" customFormat="1" ht="22.5" x14ac:dyDescent="0.2">
      <c r="A132" s="109"/>
      <c r="B132" s="110"/>
      <c r="C132" s="221"/>
      <c r="D132" s="222" t="s">
        <v>318</v>
      </c>
      <c r="E132" s="231"/>
      <c r="F132" s="240"/>
      <c r="G132" s="233"/>
      <c r="H132" s="234"/>
    </row>
    <row r="133" spans="1:8" s="113" customFormat="1" ht="22.5" x14ac:dyDescent="0.2">
      <c r="A133" s="109"/>
      <c r="B133" s="110"/>
      <c r="C133" s="221"/>
      <c r="D133" s="222" t="s">
        <v>314</v>
      </c>
      <c r="E133" s="231"/>
      <c r="F133" s="240"/>
      <c r="G133" s="233"/>
      <c r="H133" s="234"/>
    </row>
    <row r="134" spans="1:8" s="113" customFormat="1" ht="50.25" customHeight="1" x14ac:dyDescent="0.2">
      <c r="A134" s="109"/>
      <c r="B134" s="110"/>
      <c r="C134" s="221"/>
      <c r="D134" s="222" t="s">
        <v>317</v>
      </c>
      <c r="E134" s="231"/>
      <c r="F134" s="240"/>
      <c r="G134" s="233"/>
      <c r="H134" s="234"/>
    </row>
    <row r="135" spans="1:8" s="113" customFormat="1" ht="24.75" customHeight="1" x14ac:dyDescent="0.2">
      <c r="A135" s="109"/>
      <c r="B135" s="110"/>
      <c r="C135" s="221"/>
      <c r="D135" s="222" t="s">
        <v>331</v>
      </c>
      <c r="E135" s="231"/>
      <c r="F135" s="240"/>
      <c r="G135" s="233"/>
      <c r="H135" s="234"/>
    </row>
    <row r="136" spans="1:8" s="113" customFormat="1" ht="22.5" x14ac:dyDescent="0.2">
      <c r="A136" s="109"/>
      <c r="B136" s="110"/>
      <c r="C136" s="221"/>
      <c r="D136" s="222" t="s">
        <v>321</v>
      </c>
      <c r="E136" s="231"/>
      <c r="F136" s="240"/>
      <c r="G136" s="233"/>
      <c r="H136" s="234"/>
    </row>
    <row r="137" spans="1:8" s="113" customFormat="1" ht="15" customHeight="1" x14ac:dyDescent="0.2">
      <c r="A137" s="109"/>
      <c r="B137" s="110"/>
      <c r="C137" s="221"/>
      <c r="D137" s="222" t="s">
        <v>319</v>
      </c>
      <c r="E137" s="231"/>
      <c r="F137" s="240"/>
      <c r="G137" s="233"/>
      <c r="H137" s="234"/>
    </row>
    <row r="138" spans="1:8" s="113" customFormat="1" ht="22.5" x14ac:dyDescent="0.2">
      <c r="A138" s="109"/>
      <c r="B138" s="110"/>
      <c r="C138" s="221"/>
      <c r="D138" s="276" t="s">
        <v>253</v>
      </c>
      <c r="E138" s="231"/>
      <c r="F138" s="240"/>
      <c r="G138" s="233"/>
      <c r="H138" s="234"/>
    </row>
    <row r="139" spans="1:8" s="113" customFormat="1" ht="15" customHeight="1" x14ac:dyDescent="0.2">
      <c r="A139" s="109"/>
      <c r="B139" s="110"/>
      <c r="C139" s="221"/>
      <c r="D139" s="222" t="s">
        <v>312</v>
      </c>
      <c r="E139" s="231"/>
      <c r="F139" s="240"/>
      <c r="G139" s="233"/>
      <c r="H139" s="234"/>
    </row>
    <row r="140" spans="1:8" s="113" customFormat="1" ht="33.75" x14ac:dyDescent="0.2">
      <c r="A140" s="109"/>
      <c r="B140" s="110"/>
      <c r="C140" s="221"/>
      <c r="D140" s="222" t="s">
        <v>329</v>
      </c>
      <c r="E140" s="231"/>
      <c r="F140" s="240"/>
      <c r="G140" s="233"/>
      <c r="H140" s="234"/>
    </row>
    <row r="141" spans="1:8" s="113" customFormat="1" ht="22.5" x14ac:dyDescent="0.2">
      <c r="A141" s="109"/>
      <c r="B141" s="110"/>
      <c r="C141" s="221"/>
      <c r="D141" s="222" t="s">
        <v>313</v>
      </c>
      <c r="E141" s="231"/>
      <c r="F141" s="240"/>
      <c r="G141" s="233"/>
      <c r="H141" s="234"/>
    </row>
    <row r="142" spans="1:8" s="113" customFormat="1" ht="15" customHeight="1" x14ac:dyDescent="0.2">
      <c r="A142" s="109"/>
      <c r="B142" s="110"/>
      <c r="C142" s="221"/>
      <c r="D142" s="222" t="s">
        <v>320</v>
      </c>
      <c r="E142" s="231"/>
      <c r="F142" s="240"/>
      <c r="G142" s="233"/>
      <c r="H142" s="234"/>
    </row>
    <row r="143" spans="1:8" s="113" customFormat="1" ht="33.75" x14ac:dyDescent="0.2">
      <c r="A143" s="109"/>
      <c r="B143" s="110"/>
      <c r="C143" s="221"/>
      <c r="D143" s="222" t="s">
        <v>326</v>
      </c>
      <c r="E143" s="231"/>
      <c r="F143" s="240"/>
      <c r="G143" s="233"/>
      <c r="H143" s="234"/>
    </row>
    <row r="144" spans="1:8" s="113" customFormat="1" ht="15" customHeight="1" x14ac:dyDescent="0.2">
      <c r="A144" s="277"/>
      <c r="B144" s="278"/>
      <c r="C144" s="114"/>
      <c r="D144" s="222" t="s">
        <v>330</v>
      </c>
      <c r="E144" s="235"/>
      <c r="F144" s="243"/>
      <c r="G144" s="237"/>
      <c r="H144" s="238"/>
    </row>
    <row r="145" spans="1:8" s="69" customFormat="1" ht="18" customHeight="1" x14ac:dyDescent="0.2">
      <c r="A145" s="108"/>
      <c r="B145" s="282"/>
      <c r="C145" s="72">
        <v>4307</v>
      </c>
      <c r="D145" s="91" t="s">
        <v>62</v>
      </c>
      <c r="E145" s="156">
        <v>26560.82</v>
      </c>
      <c r="F145" s="157">
        <v>0</v>
      </c>
      <c r="G145" s="141"/>
      <c r="H145" s="251">
        <f t="shared" ref="H145:H241" si="9">F145/E145</f>
        <v>0</v>
      </c>
    </row>
    <row r="146" spans="1:8" s="69" customFormat="1" ht="18" customHeight="1" x14ac:dyDescent="0.2">
      <c r="A146" s="66"/>
      <c r="B146" s="67"/>
      <c r="C146" s="70">
        <v>4309</v>
      </c>
      <c r="D146" s="91" t="s">
        <v>62</v>
      </c>
      <c r="E146" s="158">
        <v>7439.18</v>
      </c>
      <c r="F146" s="159">
        <v>0</v>
      </c>
      <c r="G146" s="160"/>
      <c r="H146" s="251">
        <f t="shared" ref="H146" si="10">F146/E146</f>
        <v>0</v>
      </c>
    </row>
    <row r="147" spans="1:8" ht="22.5" x14ac:dyDescent="0.2">
      <c r="A147" s="21"/>
      <c r="B147" s="32"/>
      <c r="C147" s="10">
        <v>4360</v>
      </c>
      <c r="D147" s="84" t="s">
        <v>153</v>
      </c>
      <c r="E147" s="133">
        <v>33000</v>
      </c>
      <c r="F147" s="134">
        <v>32465.47</v>
      </c>
      <c r="G147" s="135"/>
      <c r="H147" s="251">
        <f t="shared" si="9"/>
        <v>0.98380212121212129</v>
      </c>
    </row>
    <row r="148" spans="1:8" ht="18" customHeight="1" x14ac:dyDescent="0.2">
      <c r="A148" s="21"/>
      <c r="B148" s="32"/>
      <c r="C148" s="10">
        <v>4380</v>
      </c>
      <c r="D148" s="84" t="s">
        <v>8</v>
      </c>
      <c r="E148" s="133">
        <v>1000</v>
      </c>
      <c r="F148" s="134">
        <v>0</v>
      </c>
      <c r="G148" s="135"/>
      <c r="H148" s="251">
        <f t="shared" si="9"/>
        <v>0</v>
      </c>
    </row>
    <row r="149" spans="1:8" ht="22.5" x14ac:dyDescent="0.2">
      <c r="A149" s="21"/>
      <c r="B149" s="32"/>
      <c r="C149" s="10">
        <v>4390</v>
      </c>
      <c r="D149" s="84" t="s">
        <v>9</v>
      </c>
      <c r="E149" s="133">
        <v>1000</v>
      </c>
      <c r="F149" s="134">
        <v>0</v>
      </c>
      <c r="G149" s="135"/>
      <c r="H149" s="251">
        <f t="shared" si="9"/>
        <v>0</v>
      </c>
    </row>
    <row r="150" spans="1:8" ht="18" customHeight="1" x14ac:dyDescent="0.2">
      <c r="A150" s="21"/>
      <c r="B150" s="32"/>
      <c r="C150" s="10">
        <v>4410</v>
      </c>
      <c r="D150" s="84" t="s">
        <v>71</v>
      </c>
      <c r="E150" s="133">
        <v>22000</v>
      </c>
      <c r="F150" s="134">
        <v>11784.09</v>
      </c>
      <c r="G150" s="135"/>
      <c r="H150" s="251">
        <f t="shared" si="9"/>
        <v>0.5356404545454545</v>
      </c>
    </row>
    <row r="151" spans="1:8" ht="18" customHeight="1" x14ac:dyDescent="0.2">
      <c r="A151" s="21"/>
      <c r="B151" s="32"/>
      <c r="C151" s="10">
        <v>4430</v>
      </c>
      <c r="D151" s="84" t="s">
        <v>63</v>
      </c>
      <c r="E151" s="133">
        <v>53000</v>
      </c>
      <c r="F151" s="134">
        <v>48193.4</v>
      </c>
      <c r="G151" s="135"/>
      <c r="H151" s="251">
        <f t="shared" si="9"/>
        <v>0.90930943396226416</v>
      </c>
    </row>
    <row r="152" spans="1:8" ht="22.5" x14ac:dyDescent="0.2">
      <c r="A152" s="21"/>
      <c r="B152" s="32"/>
      <c r="C152" s="10">
        <v>4440</v>
      </c>
      <c r="D152" s="84" t="s">
        <v>144</v>
      </c>
      <c r="E152" s="133">
        <v>258682.44</v>
      </c>
      <c r="F152" s="134">
        <v>258682.44</v>
      </c>
      <c r="G152" s="135"/>
      <c r="H152" s="251">
        <f t="shared" si="9"/>
        <v>1</v>
      </c>
    </row>
    <row r="153" spans="1:8" ht="18" customHeight="1" x14ac:dyDescent="0.2">
      <c r="A153" s="21"/>
      <c r="B153" s="32"/>
      <c r="C153" s="10">
        <v>4510</v>
      </c>
      <c r="D153" s="84" t="s">
        <v>5</v>
      </c>
      <c r="E153" s="133">
        <v>600</v>
      </c>
      <c r="F153" s="134">
        <v>0</v>
      </c>
      <c r="G153" s="135"/>
      <c r="H153" s="251">
        <f t="shared" si="9"/>
        <v>0</v>
      </c>
    </row>
    <row r="154" spans="1:8" ht="18" customHeight="1" x14ac:dyDescent="0.2">
      <c r="A154" s="21"/>
      <c r="B154" s="32"/>
      <c r="C154" s="10">
        <v>4530</v>
      </c>
      <c r="D154" s="84" t="s">
        <v>42</v>
      </c>
      <c r="E154" s="133">
        <v>2000</v>
      </c>
      <c r="F154" s="134">
        <v>352.45</v>
      </c>
      <c r="G154" s="135"/>
      <c r="H154" s="251">
        <f t="shared" si="9"/>
        <v>0.17622499999999999</v>
      </c>
    </row>
    <row r="155" spans="1:8" ht="22.5" x14ac:dyDescent="0.2">
      <c r="A155" s="21"/>
      <c r="B155" s="32"/>
      <c r="C155" s="10">
        <v>4610</v>
      </c>
      <c r="D155" s="84" t="s">
        <v>17</v>
      </c>
      <c r="E155" s="133">
        <v>197058</v>
      </c>
      <c r="F155" s="134">
        <v>176594.37</v>
      </c>
      <c r="G155" s="135"/>
      <c r="H155" s="251">
        <f t="shared" si="9"/>
        <v>0.89615427945072001</v>
      </c>
    </row>
    <row r="156" spans="1:8" ht="22.5" x14ac:dyDescent="0.2">
      <c r="A156" s="21"/>
      <c r="B156" s="32"/>
      <c r="C156" s="10">
        <v>4700</v>
      </c>
      <c r="D156" s="84" t="s">
        <v>7</v>
      </c>
      <c r="E156" s="133">
        <v>35000</v>
      </c>
      <c r="F156" s="134">
        <v>27897.17</v>
      </c>
      <c r="G156" s="135"/>
      <c r="H156" s="251">
        <f t="shared" si="9"/>
        <v>0.79706199999999994</v>
      </c>
    </row>
    <row r="157" spans="1:8" ht="22.5" x14ac:dyDescent="0.2">
      <c r="A157" s="21"/>
      <c r="B157" s="32"/>
      <c r="C157" s="10">
        <v>4707</v>
      </c>
      <c r="D157" s="84" t="s">
        <v>7</v>
      </c>
      <c r="E157" s="133">
        <v>39060.019999999997</v>
      </c>
      <c r="F157" s="134">
        <v>0</v>
      </c>
      <c r="G157" s="135"/>
      <c r="H157" s="251">
        <f t="shared" ref="H157:H158" si="11">F157/E157</f>
        <v>0</v>
      </c>
    </row>
    <row r="158" spans="1:8" ht="22.5" x14ac:dyDescent="0.2">
      <c r="A158" s="21"/>
      <c r="B158" s="32"/>
      <c r="C158" s="10">
        <v>4709</v>
      </c>
      <c r="D158" s="84" t="s">
        <v>7</v>
      </c>
      <c r="E158" s="133">
        <v>10939.98</v>
      </c>
      <c r="F158" s="134">
        <v>0</v>
      </c>
      <c r="G158" s="135"/>
      <c r="H158" s="251">
        <f t="shared" si="11"/>
        <v>0</v>
      </c>
    </row>
    <row r="159" spans="1:8" ht="22.5" x14ac:dyDescent="0.2">
      <c r="A159" s="21"/>
      <c r="B159" s="32"/>
      <c r="C159" s="10">
        <v>4710</v>
      </c>
      <c r="D159" s="84" t="s">
        <v>220</v>
      </c>
      <c r="E159" s="133">
        <v>27400</v>
      </c>
      <c r="F159" s="134">
        <v>27061.47</v>
      </c>
      <c r="G159" s="135"/>
      <c r="H159" s="251">
        <f t="shared" si="9"/>
        <v>0.98764489051094895</v>
      </c>
    </row>
    <row r="160" spans="1:8" ht="22.5" x14ac:dyDescent="0.2">
      <c r="A160" s="21"/>
      <c r="B160" s="32"/>
      <c r="C160" s="10">
        <v>6050</v>
      </c>
      <c r="D160" s="84" t="s">
        <v>74</v>
      </c>
      <c r="E160" s="133">
        <v>10000</v>
      </c>
      <c r="F160" s="134">
        <v>8500</v>
      </c>
      <c r="G160" s="135"/>
      <c r="H160" s="251">
        <f t="shared" si="9"/>
        <v>0.85</v>
      </c>
    </row>
    <row r="161" spans="1:8" ht="22.5" x14ac:dyDescent="0.2">
      <c r="A161" s="21"/>
      <c r="B161" s="32"/>
      <c r="C161" s="10">
        <v>6067</v>
      </c>
      <c r="D161" s="84" t="s">
        <v>206</v>
      </c>
      <c r="E161" s="133">
        <v>271076.55</v>
      </c>
      <c r="F161" s="134">
        <v>0</v>
      </c>
      <c r="G161" s="135"/>
      <c r="H161" s="251">
        <f t="shared" ref="H161" si="12">F161/E161</f>
        <v>0</v>
      </c>
    </row>
    <row r="162" spans="1:8" ht="22.5" x14ac:dyDescent="0.2">
      <c r="A162" s="21"/>
      <c r="B162" s="30"/>
      <c r="C162" s="10">
        <v>6069</v>
      </c>
      <c r="D162" s="84" t="s">
        <v>206</v>
      </c>
      <c r="E162" s="133">
        <v>75923.45</v>
      </c>
      <c r="F162" s="134">
        <v>0</v>
      </c>
      <c r="G162" s="135"/>
      <c r="H162" s="251">
        <f t="shared" ref="H162" si="13">F162/E162</f>
        <v>0</v>
      </c>
    </row>
    <row r="163" spans="1:8" ht="21" x14ac:dyDescent="0.2">
      <c r="A163" s="21"/>
      <c r="B163" s="11" t="s">
        <v>29</v>
      </c>
      <c r="C163" s="9"/>
      <c r="D163" s="88" t="s">
        <v>1</v>
      </c>
      <c r="E163" s="137">
        <f>SUM(E164:E167)</f>
        <v>131398.84</v>
      </c>
      <c r="F163" s="137">
        <f>SUM(F164:F167)</f>
        <v>128508.54000000001</v>
      </c>
      <c r="G163" s="139"/>
      <c r="H163" s="252">
        <f t="shared" si="9"/>
        <v>0.97800361099078204</v>
      </c>
    </row>
    <row r="164" spans="1:8" ht="18" customHeight="1" x14ac:dyDescent="0.2">
      <c r="A164" s="21"/>
      <c r="B164" s="32"/>
      <c r="C164" s="10">
        <v>4090</v>
      </c>
      <c r="D164" s="84" t="s">
        <v>251</v>
      </c>
      <c r="E164" s="133">
        <v>731.85</v>
      </c>
      <c r="F164" s="134">
        <v>731.85</v>
      </c>
      <c r="G164" s="135"/>
      <c r="H164" s="251">
        <f t="shared" si="9"/>
        <v>1</v>
      </c>
    </row>
    <row r="165" spans="1:8" ht="18" customHeight="1" x14ac:dyDescent="0.2">
      <c r="A165" s="21"/>
      <c r="B165" s="32"/>
      <c r="C165" s="10">
        <v>4190</v>
      </c>
      <c r="D165" s="84" t="s">
        <v>152</v>
      </c>
      <c r="E165" s="133">
        <v>29212.01</v>
      </c>
      <c r="F165" s="134">
        <v>29212.01</v>
      </c>
      <c r="G165" s="135"/>
      <c r="H165" s="251">
        <f t="shared" ref="H165" si="14">F165/E165</f>
        <v>1</v>
      </c>
    </row>
    <row r="166" spans="1:8" ht="18" customHeight="1" x14ac:dyDescent="0.2">
      <c r="A166" s="21"/>
      <c r="B166" s="32"/>
      <c r="C166" s="10">
        <v>4210</v>
      </c>
      <c r="D166" s="84" t="s">
        <v>68</v>
      </c>
      <c r="E166" s="133">
        <v>6500</v>
      </c>
      <c r="F166" s="134">
        <v>6339.02</v>
      </c>
      <c r="G166" s="135"/>
      <c r="H166" s="251">
        <f t="shared" si="9"/>
        <v>0.97523384615384623</v>
      </c>
    </row>
    <row r="167" spans="1:8" ht="18" customHeight="1" x14ac:dyDescent="0.2">
      <c r="A167" s="21"/>
      <c r="B167" s="32"/>
      <c r="C167" s="10">
        <v>4300</v>
      </c>
      <c r="D167" s="84" t="s">
        <v>62</v>
      </c>
      <c r="E167" s="133">
        <v>94954.98</v>
      </c>
      <c r="F167" s="134">
        <v>92225.66</v>
      </c>
      <c r="G167" s="135"/>
      <c r="H167" s="251">
        <f t="shared" si="9"/>
        <v>0.97125669448827234</v>
      </c>
    </row>
    <row r="168" spans="1:8" ht="21" x14ac:dyDescent="0.2">
      <c r="A168" s="21"/>
      <c r="B168" s="11" t="s">
        <v>216</v>
      </c>
      <c r="C168" s="9"/>
      <c r="D168" s="88" t="s">
        <v>217</v>
      </c>
      <c r="E168" s="137">
        <f>SUM(E169:E184)</f>
        <v>1423282</v>
      </c>
      <c r="F168" s="137">
        <f>SUM(F169:F184)</f>
        <v>1413677.5600000003</v>
      </c>
      <c r="G168" s="139"/>
      <c r="H168" s="252">
        <f t="shared" si="9"/>
        <v>0.99325190650904061</v>
      </c>
    </row>
    <row r="169" spans="1:8" ht="22.5" x14ac:dyDescent="0.2">
      <c r="A169" s="21"/>
      <c r="B169" s="32"/>
      <c r="C169" s="10">
        <v>3020</v>
      </c>
      <c r="D169" s="84" t="s">
        <v>112</v>
      </c>
      <c r="E169" s="133">
        <v>2100</v>
      </c>
      <c r="F169" s="134">
        <v>2100</v>
      </c>
      <c r="G169" s="135"/>
      <c r="H169" s="251">
        <f t="shared" si="9"/>
        <v>1</v>
      </c>
    </row>
    <row r="170" spans="1:8" ht="18" customHeight="1" x14ac:dyDescent="0.2">
      <c r="A170" s="21"/>
      <c r="B170" s="32"/>
      <c r="C170" s="39">
        <v>4010</v>
      </c>
      <c r="D170" s="84" t="s">
        <v>111</v>
      </c>
      <c r="E170" s="133">
        <v>1021297</v>
      </c>
      <c r="F170" s="134">
        <v>1020546.21</v>
      </c>
      <c r="G170" s="135"/>
      <c r="H170" s="251">
        <f t="shared" si="9"/>
        <v>0.9992648661456951</v>
      </c>
    </row>
    <row r="171" spans="1:8" ht="18" customHeight="1" x14ac:dyDescent="0.2">
      <c r="A171" s="21"/>
      <c r="B171" s="32"/>
      <c r="C171" s="39">
        <v>4040</v>
      </c>
      <c r="D171" s="84" t="s">
        <v>59</v>
      </c>
      <c r="E171" s="133">
        <v>64644</v>
      </c>
      <c r="F171" s="134">
        <v>64643.87</v>
      </c>
      <c r="G171" s="135"/>
      <c r="H171" s="251">
        <f t="shared" si="9"/>
        <v>0.99999798898583014</v>
      </c>
    </row>
    <row r="172" spans="1:8" ht="18" customHeight="1" x14ac:dyDescent="0.2">
      <c r="A172" s="21"/>
      <c r="B172" s="32"/>
      <c r="C172" s="39">
        <v>4110</v>
      </c>
      <c r="D172" s="84" t="s">
        <v>60</v>
      </c>
      <c r="E172" s="133">
        <v>180282</v>
      </c>
      <c r="F172" s="134">
        <v>177210.33</v>
      </c>
      <c r="G172" s="135"/>
      <c r="H172" s="251">
        <f t="shared" si="9"/>
        <v>0.9829618597530535</v>
      </c>
    </row>
    <row r="173" spans="1:8" ht="22.5" x14ac:dyDescent="0.2">
      <c r="A173" s="21"/>
      <c r="B173" s="32"/>
      <c r="C173" s="39">
        <v>4120</v>
      </c>
      <c r="D173" s="84" t="s">
        <v>222</v>
      </c>
      <c r="E173" s="133">
        <v>26089</v>
      </c>
      <c r="F173" s="134">
        <v>20871.28</v>
      </c>
      <c r="G173" s="135"/>
      <c r="H173" s="251">
        <f t="shared" si="9"/>
        <v>0.80000306642646324</v>
      </c>
    </row>
    <row r="174" spans="1:8" ht="18" customHeight="1" x14ac:dyDescent="0.2">
      <c r="A174" s="21"/>
      <c r="B174" s="32"/>
      <c r="C174" s="40">
        <v>4170</v>
      </c>
      <c r="D174" s="85" t="s">
        <v>41</v>
      </c>
      <c r="E174" s="150">
        <v>1500</v>
      </c>
      <c r="F174" s="151">
        <v>1500</v>
      </c>
      <c r="G174" s="152"/>
      <c r="H174" s="256">
        <f t="shared" si="9"/>
        <v>1</v>
      </c>
    </row>
    <row r="175" spans="1:8" ht="18" customHeight="1" x14ac:dyDescent="0.2">
      <c r="A175" s="21"/>
      <c r="B175" s="32"/>
      <c r="C175" s="33">
        <v>4210</v>
      </c>
      <c r="D175" s="85" t="s">
        <v>68</v>
      </c>
      <c r="E175" s="150">
        <v>28965</v>
      </c>
      <c r="F175" s="151">
        <v>28857.97</v>
      </c>
      <c r="G175" s="152"/>
      <c r="H175" s="256">
        <f t="shared" si="9"/>
        <v>0.99630485068185748</v>
      </c>
    </row>
    <row r="176" spans="1:8" ht="18" customHeight="1" x14ac:dyDescent="0.2">
      <c r="A176" s="21"/>
      <c r="B176" s="32"/>
      <c r="C176" s="10">
        <v>4270</v>
      </c>
      <c r="D176" s="84" t="s">
        <v>70</v>
      </c>
      <c r="E176" s="133">
        <v>1901</v>
      </c>
      <c r="F176" s="134">
        <v>1900.01</v>
      </c>
      <c r="G176" s="135"/>
      <c r="H176" s="251">
        <f t="shared" si="9"/>
        <v>0.99947922146238821</v>
      </c>
    </row>
    <row r="177" spans="1:8" ht="18" customHeight="1" x14ac:dyDescent="0.2">
      <c r="A177" s="21"/>
      <c r="B177" s="32"/>
      <c r="C177" s="10">
        <v>4280</v>
      </c>
      <c r="D177" s="84" t="s">
        <v>91</v>
      </c>
      <c r="E177" s="133">
        <v>140</v>
      </c>
      <c r="F177" s="134">
        <v>140</v>
      </c>
      <c r="G177" s="135"/>
      <c r="H177" s="251">
        <f t="shared" si="9"/>
        <v>1</v>
      </c>
    </row>
    <row r="178" spans="1:8" ht="18" customHeight="1" x14ac:dyDescent="0.2">
      <c r="A178" s="21"/>
      <c r="B178" s="32"/>
      <c r="C178" s="34">
        <v>4300</v>
      </c>
      <c r="D178" s="89" t="s">
        <v>62</v>
      </c>
      <c r="E178" s="161">
        <v>26919</v>
      </c>
      <c r="F178" s="162">
        <v>26737.37</v>
      </c>
      <c r="G178" s="163"/>
      <c r="H178" s="257">
        <f t="shared" si="9"/>
        <v>0.993252721126342</v>
      </c>
    </row>
    <row r="179" spans="1:8" ht="22.5" x14ac:dyDescent="0.2">
      <c r="A179" s="21"/>
      <c r="B179" s="32"/>
      <c r="C179" s="10">
        <v>4360</v>
      </c>
      <c r="D179" s="84" t="s">
        <v>153</v>
      </c>
      <c r="E179" s="133">
        <v>2760</v>
      </c>
      <c r="F179" s="134">
        <v>2740.69</v>
      </c>
      <c r="G179" s="135"/>
      <c r="H179" s="251">
        <f t="shared" si="9"/>
        <v>0.99300362318840585</v>
      </c>
    </row>
    <row r="180" spans="1:8" ht="22.5" x14ac:dyDescent="0.2">
      <c r="A180" s="21"/>
      <c r="B180" s="32"/>
      <c r="C180" s="39">
        <v>4400</v>
      </c>
      <c r="D180" s="84" t="s">
        <v>4</v>
      </c>
      <c r="E180" s="133">
        <v>18849</v>
      </c>
      <c r="F180" s="134">
        <v>18848.8</v>
      </c>
      <c r="G180" s="135"/>
      <c r="H180" s="251">
        <f t="shared" si="9"/>
        <v>0.99998938935752557</v>
      </c>
    </row>
    <row r="181" spans="1:8" ht="18" customHeight="1" x14ac:dyDescent="0.2">
      <c r="A181" s="28"/>
      <c r="B181" s="30"/>
      <c r="C181" s="10">
        <v>4430</v>
      </c>
      <c r="D181" s="84" t="s">
        <v>63</v>
      </c>
      <c r="E181" s="133">
        <v>900</v>
      </c>
      <c r="F181" s="134">
        <v>821.5</v>
      </c>
      <c r="G181" s="135"/>
      <c r="H181" s="251">
        <f t="shared" si="9"/>
        <v>0.9127777777777778</v>
      </c>
    </row>
    <row r="182" spans="1:8" ht="22.5" x14ac:dyDescent="0.2">
      <c r="A182" s="20"/>
      <c r="B182" s="31"/>
      <c r="C182" s="39">
        <v>4440</v>
      </c>
      <c r="D182" s="84" t="s">
        <v>144</v>
      </c>
      <c r="E182" s="133">
        <v>29345</v>
      </c>
      <c r="F182" s="134">
        <v>29344.080000000002</v>
      </c>
      <c r="G182" s="135"/>
      <c r="H182" s="251">
        <f t="shared" si="9"/>
        <v>0.99996864883285064</v>
      </c>
    </row>
    <row r="183" spans="1:8" ht="22.5" x14ac:dyDescent="0.2">
      <c r="A183" s="21"/>
      <c r="B183" s="32"/>
      <c r="C183" s="39">
        <v>4700</v>
      </c>
      <c r="D183" s="84" t="s">
        <v>0</v>
      </c>
      <c r="E183" s="133">
        <v>3959</v>
      </c>
      <c r="F183" s="134">
        <v>3956.39</v>
      </c>
      <c r="G183" s="135"/>
      <c r="H183" s="251">
        <f t="shared" si="9"/>
        <v>0.99934074261177064</v>
      </c>
    </row>
    <row r="184" spans="1:8" ht="22.5" x14ac:dyDescent="0.2">
      <c r="A184" s="21"/>
      <c r="B184" s="30"/>
      <c r="C184" s="39">
        <v>4710</v>
      </c>
      <c r="D184" s="84" t="s">
        <v>220</v>
      </c>
      <c r="E184" s="133">
        <v>13632</v>
      </c>
      <c r="F184" s="134">
        <v>13459.06</v>
      </c>
      <c r="G184" s="135"/>
      <c r="H184" s="251">
        <f t="shared" si="9"/>
        <v>0.9873136737089202</v>
      </c>
    </row>
    <row r="185" spans="1:8" ht="18" customHeight="1" x14ac:dyDescent="0.2">
      <c r="A185" s="21"/>
      <c r="B185" s="11" t="s">
        <v>229</v>
      </c>
      <c r="C185" s="9"/>
      <c r="D185" s="88" t="s">
        <v>81</v>
      </c>
      <c r="E185" s="137">
        <f>SUM(E186:E186)</f>
        <v>10000</v>
      </c>
      <c r="F185" s="137">
        <f>SUM(F186:F186)</f>
        <v>10000</v>
      </c>
      <c r="G185" s="139"/>
      <c r="H185" s="252">
        <f t="shared" ref="H185:H186" si="15">F185/E185</f>
        <v>1</v>
      </c>
    </row>
    <row r="186" spans="1:8" ht="56.25" x14ac:dyDescent="0.2">
      <c r="A186" s="21"/>
      <c r="B186" s="31"/>
      <c r="C186" s="39">
        <v>2360</v>
      </c>
      <c r="D186" s="84" t="s">
        <v>211</v>
      </c>
      <c r="E186" s="133">
        <v>10000</v>
      </c>
      <c r="F186" s="134">
        <v>10000</v>
      </c>
      <c r="G186" s="135"/>
      <c r="H186" s="251">
        <f t="shared" si="15"/>
        <v>1</v>
      </c>
    </row>
    <row r="187" spans="1:8" ht="33.75" x14ac:dyDescent="0.2">
      <c r="A187" s="60" t="s">
        <v>274</v>
      </c>
      <c r="B187" s="60"/>
      <c r="C187" s="61"/>
      <c r="D187" s="94" t="s">
        <v>275</v>
      </c>
      <c r="E187" s="142">
        <f>SUM(E188)</f>
        <v>106770</v>
      </c>
      <c r="F187" s="142">
        <f>SUM(F188)</f>
        <v>105750.79000000001</v>
      </c>
      <c r="G187" s="143"/>
      <c r="H187" s="253">
        <f t="shared" si="9"/>
        <v>0.99045415378851742</v>
      </c>
    </row>
    <row r="188" spans="1:8" ht="52.5" x14ac:dyDescent="0.2">
      <c r="A188" s="21"/>
      <c r="B188" s="11" t="s">
        <v>273</v>
      </c>
      <c r="C188" s="9"/>
      <c r="D188" s="88" t="s">
        <v>276</v>
      </c>
      <c r="E188" s="137">
        <f>SUM(E189:E197)</f>
        <v>106770</v>
      </c>
      <c r="F188" s="137">
        <f>SUM(F189:F197)</f>
        <v>105750.79000000001</v>
      </c>
      <c r="G188" s="139"/>
      <c r="H188" s="252">
        <f t="shared" ref="H188:H197" si="16">F188/E188</f>
        <v>0.99045415378851742</v>
      </c>
    </row>
    <row r="189" spans="1:8" ht="18" customHeight="1" x14ac:dyDescent="0.2">
      <c r="A189" s="21"/>
      <c r="B189" s="32"/>
      <c r="C189" s="10">
        <v>3030</v>
      </c>
      <c r="D189" s="84" t="s">
        <v>57</v>
      </c>
      <c r="E189" s="133">
        <v>15900</v>
      </c>
      <c r="F189" s="134">
        <v>15900</v>
      </c>
      <c r="G189" s="135"/>
      <c r="H189" s="251">
        <f t="shared" si="16"/>
        <v>1</v>
      </c>
    </row>
    <row r="190" spans="1:8" ht="18" customHeight="1" x14ac:dyDescent="0.2">
      <c r="A190" s="21"/>
      <c r="B190" s="32"/>
      <c r="C190" s="39">
        <v>4110</v>
      </c>
      <c r="D190" s="84" t="s">
        <v>60</v>
      </c>
      <c r="E190" s="133">
        <v>3437.1</v>
      </c>
      <c r="F190" s="134">
        <v>3402.93</v>
      </c>
      <c r="G190" s="135"/>
      <c r="H190" s="251">
        <f t="shared" si="16"/>
        <v>0.99005847953216375</v>
      </c>
    </row>
    <row r="191" spans="1:8" ht="22.5" x14ac:dyDescent="0.2">
      <c r="A191" s="21"/>
      <c r="B191" s="32"/>
      <c r="C191" s="39">
        <v>4120</v>
      </c>
      <c r="D191" s="84" t="s">
        <v>222</v>
      </c>
      <c r="E191" s="133">
        <v>418.95</v>
      </c>
      <c r="F191" s="134">
        <v>418.95</v>
      </c>
      <c r="G191" s="135"/>
      <c r="H191" s="251">
        <f t="shared" si="16"/>
        <v>1</v>
      </c>
    </row>
    <row r="192" spans="1:8" ht="18" customHeight="1" x14ac:dyDescent="0.2">
      <c r="A192" s="21"/>
      <c r="B192" s="32"/>
      <c r="C192" s="40">
        <v>4170</v>
      </c>
      <c r="D192" s="85" t="s">
        <v>41</v>
      </c>
      <c r="E192" s="150">
        <v>20100</v>
      </c>
      <c r="F192" s="151">
        <v>20100</v>
      </c>
      <c r="G192" s="152"/>
      <c r="H192" s="256">
        <f t="shared" si="16"/>
        <v>1</v>
      </c>
    </row>
    <row r="193" spans="1:8" ht="18" customHeight="1" x14ac:dyDescent="0.2">
      <c r="A193" s="21"/>
      <c r="B193" s="32"/>
      <c r="C193" s="33">
        <v>4210</v>
      </c>
      <c r="D193" s="85" t="s">
        <v>68</v>
      </c>
      <c r="E193" s="150">
        <v>1147.01</v>
      </c>
      <c r="F193" s="151">
        <v>1147.01</v>
      </c>
      <c r="G193" s="152"/>
      <c r="H193" s="256">
        <f t="shared" si="16"/>
        <v>1</v>
      </c>
    </row>
    <row r="194" spans="1:8" ht="18" customHeight="1" x14ac:dyDescent="0.2">
      <c r="A194" s="21"/>
      <c r="B194" s="32"/>
      <c r="C194" s="10">
        <v>4220</v>
      </c>
      <c r="D194" s="84" t="s">
        <v>69</v>
      </c>
      <c r="E194" s="133">
        <v>355.6</v>
      </c>
      <c r="F194" s="134">
        <v>355.6</v>
      </c>
      <c r="G194" s="135"/>
      <c r="H194" s="251">
        <f t="shared" si="16"/>
        <v>1</v>
      </c>
    </row>
    <row r="195" spans="1:8" ht="18" customHeight="1" x14ac:dyDescent="0.2">
      <c r="A195" s="21"/>
      <c r="B195" s="32"/>
      <c r="C195" s="34">
        <v>4300</v>
      </c>
      <c r="D195" s="89" t="s">
        <v>62</v>
      </c>
      <c r="E195" s="161">
        <v>65222.239999999998</v>
      </c>
      <c r="F195" s="162">
        <v>64237.2</v>
      </c>
      <c r="G195" s="163"/>
      <c r="H195" s="257">
        <f t="shared" si="16"/>
        <v>0.9848971761779417</v>
      </c>
    </row>
    <row r="196" spans="1:8" ht="18" customHeight="1" x14ac:dyDescent="0.2">
      <c r="A196" s="21"/>
      <c r="B196" s="32"/>
      <c r="C196" s="10">
        <v>4410</v>
      </c>
      <c r="D196" s="84" t="s">
        <v>71</v>
      </c>
      <c r="E196" s="133">
        <v>130.6</v>
      </c>
      <c r="F196" s="134">
        <v>130.6</v>
      </c>
      <c r="G196" s="135"/>
      <c r="H196" s="251">
        <f t="shared" si="16"/>
        <v>1</v>
      </c>
    </row>
    <row r="197" spans="1:8" ht="22.5" x14ac:dyDescent="0.2">
      <c r="A197" s="21"/>
      <c r="B197" s="30"/>
      <c r="C197" s="39">
        <v>4710</v>
      </c>
      <c r="D197" s="84" t="s">
        <v>220</v>
      </c>
      <c r="E197" s="133">
        <v>58.5</v>
      </c>
      <c r="F197" s="134">
        <v>58.5</v>
      </c>
      <c r="G197" s="135"/>
      <c r="H197" s="251">
        <f t="shared" si="16"/>
        <v>1</v>
      </c>
    </row>
    <row r="198" spans="1:8" ht="18" customHeight="1" x14ac:dyDescent="0.2">
      <c r="A198" s="62" t="s">
        <v>179</v>
      </c>
      <c r="B198" s="62"/>
      <c r="C198" s="12"/>
      <c r="D198" s="103" t="s">
        <v>180</v>
      </c>
      <c r="E198" s="206">
        <f>SUM(E199+E202)</f>
        <v>91740</v>
      </c>
      <c r="F198" s="206">
        <f>SUM(F199+F202)</f>
        <v>91739.06</v>
      </c>
      <c r="G198" s="207"/>
      <c r="H198" s="253">
        <f t="shared" si="9"/>
        <v>0.99998975365162412</v>
      </c>
    </row>
    <row r="199" spans="1:8" ht="18" customHeight="1" x14ac:dyDescent="0.2">
      <c r="A199" s="23"/>
      <c r="B199" s="19" t="s">
        <v>181</v>
      </c>
      <c r="C199" s="13"/>
      <c r="D199" s="104" t="s">
        <v>182</v>
      </c>
      <c r="E199" s="164">
        <f>SUM(E200:E201)</f>
        <v>18000</v>
      </c>
      <c r="F199" s="164">
        <f>SUM(F200:F201)</f>
        <v>18000</v>
      </c>
      <c r="G199" s="164" t="e">
        <f>SUM(#REF!)</f>
        <v>#REF!</v>
      </c>
      <c r="H199" s="252">
        <f t="shared" si="9"/>
        <v>1</v>
      </c>
    </row>
    <row r="200" spans="1:8" ht="18" customHeight="1" x14ac:dyDescent="0.2">
      <c r="A200" s="21"/>
      <c r="B200" s="31"/>
      <c r="C200" s="15">
        <v>4210</v>
      </c>
      <c r="D200" s="92" t="s">
        <v>68</v>
      </c>
      <c r="E200" s="133">
        <v>4100</v>
      </c>
      <c r="F200" s="133">
        <v>4100</v>
      </c>
      <c r="G200" s="135"/>
      <c r="H200" s="251">
        <f t="shared" si="9"/>
        <v>1</v>
      </c>
    </row>
    <row r="201" spans="1:8" ht="18" customHeight="1" x14ac:dyDescent="0.2">
      <c r="A201" s="21"/>
      <c r="B201" s="32"/>
      <c r="C201" s="15">
        <v>4300</v>
      </c>
      <c r="D201" s="92" t="s">
        <v>62</v>
      </c>
      <c r="E201" s="133">
        <v>13900</v>
      </c>
      <c r="F201" s="133">
        <v>13900</v>
      </c>
      <c r="G201" s="135"/>
      <c r="H201" s="251">
        <f t="shared" ref="H201" si="17">F201/E201</f>
        <v>1</v>
      </c>
    </row>
    <row r="202" spans="1:8" ht="18" customHeight="1" x14ac:dyDescent="0.2">
      <c r="A202" s="21"/>
      <c r="B202" s="11" t="s">
        <v>266</v>
      </c>
      <c r="C202" s="9"/>
      <c r="D202" s="88" t="s">
        <v>128</v>
      </c>
      <c r="E202" s="137">
        <f>SUM(E203:E207)</f>
        <v>73740</v>
      </c>
      <c r="F202" s="137">
        <f>SUM(F203:F207)</f>
        <v>73739.06</v>
      </c>
      <c r="G202" s="139"/>
      <c r="H202" s="252">
        <f t="shared" ref="H202:H208" si="18">F202/E202</f>
        <v>0.99998725250881471</v>
      </c>
    </row>
    <row r="203" spans="1:8" ht="18" customHeight="1" x14ac:dyDescent="0.2">
      <c r="A203" s="21"/>
      <c r="B203" s="31"/>
      <c r="C203" s="39">
        <v>4110</v>
      </c>
      <c r="D203" s="84" t="s">
        <v>60</v>
      </c>
      <c r="E203" s="133">
        <v>718.17</v>
      </c>
      <c r="F203" s="134">
        <v>718.17</v>
      </c>
      <c r="G203" s="135"/>
      <c r="H203" s="251">
        <f t="shared" si="18"/>
        <v>1</v>
      </c>
    </row>
    <row r="204" spans="1:8" ht="22.5" x14ac:dyDescent="0.2">
      <c r="A204" s="21"/>
      <c r="B204" s="32"/>
      <c r="C204" s="39">
        <v>4120</v>
      </c>
      <c r="D204" s="84" t="s">
        <v>222</v>
      </c>
      <c r="E204" s="133">
        <v>103.93</v>
      </c>
      <c r="F204" s="134">
        <v>103.93</v>
      </c>
      <c r="G204" s="135"/>
      <c r="H204" s="251">
        <f t="shared" si="18"/>
        <v>1</v>
      </c>
    </row>
    <row r="205" spans="1:8" ht="18" customHeight="1" x14ac:dyDescent="0.2">
      <c r="A205" s="21"/>
      <c r="B205" s="32"/>
      <c r="C205" s="40">
        <v>4170</v>
      </c>
      <c r="D205" s="84" t="s">
        <v>41</v>
      </c>
      <c r="E205" s="133">
        <v>32182</v>
      </c>
      <c r="F205" s="134">
        <v>32182</v>
      </c>
      <c r="G205" s="135"/>
      <c r="H205" s="251">
        <f t="shared" si="18"/>
        <v>1</v>
      </c>
    </row>
    <row r="206" spans="1:8" ht="18" customHeight="1" x14ac:dyDescent="0.2">
      <c r="A206" s="21"/>
      <c r="B206" s="32"/>
      <c r="C206" s="33">
        <v>4210</v>
      </c>
      <c r="D206" s="84" t="s">
        <v>68</v>
      </c>
      <c r="E206" s="133">
        <v>4648.32</v>
      </c>
      <c r="F206" s="134">
        <v>4648.32</v>
      </c>
      <c r="G206" s="135"/>
      <c r="H206" s="251">
        <f t="shared" si="18"/>
        <v>1</v>
      </c>
    </row>
    <row r="207" spans="1:8" ht="18" customHeight="1" x14ac:dyDescent="0.2">
      <c r="A207" s="21"/>
      <c r="B207" s="32"/>
      <c r="C207" s="33">
        <v>4300</v>
      </c>
      <c r="D207" s="84" t="s">
        <v>62</v>
      </c>
      <c r="E207" s="133">
        <v>36087.58</v>
      </c>
      <c r="F207" s="134">
        <v>36086.639999999999</v>
      </c>
      <c r="G207" s="135"/>
      <c r="H207" s="251">
        <f t="shared" si="18"/>
        <v>0.99997395225725849</v>
      </c>
    </row>
    <row r="208" spans="1:8" ht="25.5" customHeight="1" x14ac:dyDescent="0.2">
      <c r="A208" s="60">
        <v>754</v>
      </c>
      <c r="B208" s="60"/>
      <c r="C208" s="10"/>
      <c r="D208" s="94" t="s">
        <v>67</v>
      </c>
      <c r="E208" s="142">
        <f>E209+E215+E241+E248+E212+E245</f>
        <v>10328217.560000001</v>
      </c>
      <c r="F208" s="142">
        <f>F209+F215+F241+F248+F212+F245</f>
        <v>10137895.58</v>
      </c>
      <c r="G208" s="148"/>
      <c r="H208" s="253">
        <f t="shared" si="18"/>
        <v>0.98157262093925135</v>
      </c>
    </row>
    <row r="209" spans="1:8" ht="18.75" customHeight="1" x14ac:dyDescent="0.2">
      <c r="A209" s="21"/>
      <c r="B209" s="11" t="s">
        <v>187</v>
      </c>
      <c r="C209" s="9"/>
      <c r="D209" s="88" t="s">
        <v>188</v>
      </c>
      <c r="E209" s="144">
        <f>SUM(E210:E211)</f>
        <v>48000</v>
      </c>
      <c r="F209" s="144">
        <f>SUM(F210:F211)</f>
        <v>33924.85</v>
      </c>
      <c r="G209" s="144">
        <f>SUM(G210:G210)</f>
        <v>0</v>
      </c>
      <c r="H209" s="254">
        <f t="shared" si="9"/>
        <v>0.70676770833333336</v>
      </c>
    </row>
    <row r="210" spans="1:8" ht="22.5" x14ac:dyDescent="0.2">
      <c r="A210" s="21"/>
      <c r="B210" s="31"/>
      <c r="C210" s="8">
        <v>2300</v>
      </c>
      <c r="D210" s="84" t="s">
        <v>218</v>
      </c>
      <c r="E210" s="146">
        <v>35000</v>
      </c>
      <c r="F210" s="146">
        <v>33924.85</v>
      </c>
      <c r="G210" s="148"/>
      <c r="H210" s="255">
        <f t="shared" si="9"/>
        <v>0.96928142857142852</v>
      </c>
    </row>
    <row r="211" spans="1:8" ht="33.75" x14ac:dyDescent="0.2">
      <c r="A211" s="21"/>
      <c r="B211" s="30"/>
      <c r="C211" s="8">
        <v>6170</v>
      </c>
      <c r="D211" s="84" t="s">
        <v>221</v>
      </c>
      <c r="E211" s="146">
        <v>13000</v>
      </c>
      <c r="F211" s="146">
        <v>0</v>
      </c>
      <c r="G211" s="148"/>
      <c r="H211" s="255">
        <f t="shared" si="9"/>
        <v>0</v>
      </c>
    </row>
    <row r="212" spans="1:8" ht="24" customHeight="1" x14ac:dyDescent="0.2">
      <c r="A212" s="21"/>
      <c r="B212" s="11" t="s">
        <v>168</v>
      </c>
      <c r="C212" s="9"/>
      <c r="D212" s="88" t="s">
        <v>169</v>
      </c>
      <c r="E212" s="144">
        <f>SUM(E213:E214)</f>
        <v>50000</v>
      </c>
      <c r="F212" s="144">
        <f>SUM(F213:F214)</f>
        <v>50000</v>
      </c>
      <c r="G212" s="144">
        <f>SUM(G213:G213)</f>
        <v>0</v>
      </c>
      <c r="H212" s="254">
        <f>F212/E212</f>
        <v>1</v>
      </c>
    </row>
    <row r="213" spans="1:8" ht="22.5" x14ac:dyDescent="0.2">
      <c r="A213" s="28"/>
      <c r="B213" s="14"/>
      <c r="C213" s="8">
        <v>2300</v>
      </c>
      <c r="D213" s="84" t="s">
        <v>218</v>
      </c>
      <c r="E213" s="146">
        <v>35000</v>
      </c>
      <c r="F213" s="146">
        <v>35000</v>
      </c>
      <c r="G213" s="148"/>
      <c r="H213" s="255">
        <f>F213/E213</f>
        <v>1</v>
      </c>
    </row>
    <row r="214" spans="1:8" ht="33.75" x14ac:dyDescent="0.2">
      <c r="A214" s="20"/>
      <c r="B214" s="14"/>
      <c r="C214" s="8">
        <v>6170</v>
      </c>
      <c r="D214" s="84" t="s">
        <v>221</v>
      </c>
      <c r="E214" s="146">
        <v>15000</v>
      </c>
      <c r="F214" s="146">
        <v>15000</v>
      </c>
      <c r="G214" s="148"/>
      <c r="H214" s="255">
        <f t="shared" ref="H214" si="19">F214/E214</f>
        <v>1</v>
      </c>
    </row>
    <row r="215" spans="1:8" ht="26.25" customHeight="1" x14ac:dyDescent="0.2">
      <c r="A215" s="24"/>
      <c r="B215" s="11">
        <v>75411</v>
      </c>
      <c r="C215" s="9"/>
      <c r="D215" s="88" t="s">
        <v>73</v>
      </c>
      <c r="E215" s="137">
        <f>SUM(E216:E240)</f>
        <v>8138489</v>
      </c>
      <c r="F215" s="137">
        <f>SUM(F216:F240)</f>
        <v>8137892.7800000003</v>
      </c>
      <c r="G215" s="135"/>
      <c r="H215" s="252">
        <f t="shared" si="9"/>
        <v>0.99992674070088439</v>
      </c>
    </row>
    <row r="216" spans="1:8" ht="33.75" x14ac:dyDescent="0.2">
      <c r="A216" s="21"/>
      <c r="B216" s="32"/>
      <c r="C216" s="15">
        <v>3070</v>
      </c>
      <c r="D216" s="84" t="s">
        <v>122</v>
      </c>
      <c r="E216" s="133">
        <v>282780</v>
      </c>
      <c r="F216" s="149">
        <v>282779.42</v>
      </c>
      <c r="G216" s="165">
        <f t="shared" ref="G216:G240" si="20">F216/E216</f>
        <v>0.99999794893556826</v>
      </c>
      <c r="H216" s="251">
        <f t="shared" si="9"/>
        <v>0.99999794893556826</v>
      </c>
    </row>
    <row r="217" spans="1:8" ht="18" customHeight="1" x14ac:dyDescent="0.2">
      <c r="A217" s="21"/>
      <c r="B217" s="32"/>
      <c r="C217" s="39">
        <v>4010</v>
      </c>
      <c r="D217" s="84" t="s">
        <v>111</v>
      </c>
      <c r="E217" s="133">
        <v>12872</v>
      </c>
      <c r="F217" s="134">
        <v>12871.03</v>
      </c>
      <c r="G217" s="135"/>
      <c r="H217" s="251">
        <f t="shared" ref="H217" si="21">F217/E217</f>
        <v>0.99992464263517722</v>
      </c>
    </row>
    <row r="218" spans="1:8" ht="22.5" x14ac:dyDescent="0.2">
      <c r="A218" s="21"/>
      <c r="B218" s="32"/>
      <c r="C218" s="15">
        <v>4020</v>
      </c>
      <c r="D218" s="84" t="s">
        <v>109</v>
      </c>
      <c r="E218" s="133">
        <v>78039</v>
      </c>
      <c r="F218" s="149">
        <v>77527.11</v>
      </c>
      <c r="G218" s="165">
        <f t="shared" si="20"/>
        <v>0.99344058739860841</v>
      </c>
      <c r="H218" s="251">
        <f t="shared" si="9"/>
        <v>0.99344058739860841</v>
      </c>
    </row>
    <row r="219" spans="1:8" ht="18.75" customHeight="1" x14ac:dyDescent="0.2">
      <c r="A219" s="21"/>
      <c r="B219" s="32"/>
      <c r="C219" s="15">
        <v>4040</v>
      </c>
      <c r="D219" s="84" t="s">
        <v>76</v>
      </c>
      <c r="E219" s="133">
        <v>4844</v>
      </c>
      <c r="F219" s="149">
        <v>4843.12</v>
      </c>
      <c r="G219" s="165">
        <f t="shared" si="20"/>
        <v>0.99981833195706027</v>
      </c>
      <c r="H219" s="251">
        <f t="shared" si="9"/>
        <v>0.99981833195706027</v>
      </c>
    </row>
    <row r="220" spans="1:8" ht="22.5" x14ac:dyDescent="0.2">
      <c r="A220" s="21"/>
      <c r="B220" s="32"/>
      <c r="C220" s="15">
        <v>4050</v>
      </c>
      <c r="D220" s="84" t="s">
        <v>123</v>
      </c>
      <c r="E220" s="133">
        <v>5327949</v>
      </c>
      <c r="F220" s="149">
        <v>5327949</v>
      </c>
      <c r="G220" s="165">
        <f t="shared" si="20"/>
        <v>1</v>
      </c>
      <c r="H220" s="251">
        <f t="shared" si="9"/>
        <v>1</v>
      </c>
    </row>
    <row r="221" spans="1:8" ht="33.75" x14ac:dyDescent="0.2">
      <c r="A221" s="21"/>
      <c r="B221" s="32"/>
      <c r="C221" s="15">
        <v>4060</v>
      </c>
      <c r="D221" s="84" t="s">
        <v>124</v>
      </c>
      <c r="E221" s="133">
        <v>153781</v>
      </c>
      <c r="F221" s="149">
        <v>153779.9</v>
      </c>
      <c r="G221" s="165">
        <f t="shared" si="20"/>
        <v>0.99999284697069202</v>
      </c>
      <c r="H221" s="251">
        <f t="shared" si="9"/>
        <v>0.99999284697069202</v>
      </c>
    </row>
    <row r="222" spans="1:8" ht="33.75" x14ac:dyDescent="0.2">
      <c r="A222" s="21"/>
      <c r="B222" s="32"/>
      <c r="C222" s="15">
        <v>4070</v>
      </c>
      <c r="D222" s="84" t="s">
        <v>125</v>
      </c>
      <c r="E222" s="133">
        <v>352100</v>
      </c>
      <c r="F222" s="149">
        <v>352100</v>
      </c>
      <c r="G222" s="165">
        <f t="shared" si="20"/>
        <v>1</v>
      </c>
      <c r="H222" s="251">
        <f t="shared" si="9"/>
        <v>1</v>
      </c>
    </row>
    <row r="223" spans="1:8" ht="18" customHeight="1" x14ac:dyDescent="0.2">
      <c r="A223" s="21"/>
      <c r="B223" s="32"/>
      <c r="C223" s="15">
        <v>4110</v>
      </c>
      <c r="D223" s="105" t="s">
        <v>60</v>
      </c>
      <c r="E223" s="133">
        <v>13801</v>
      </c>
      <c r="F223" s="149">
        <v>13800.85</v>
      </c>
      <c r="G223" s="165">
        <f t="shared" si="20"/>
        <v>0.9999891312223752</v>
      </c>
      <c r="H223" s="251">
        <f t="shared" si="9"/>
        <v>0.9999891312223752</v>
      </c>
    </row>
    <row r="224" spans="1:8" ht="22.5" x14ac:dyDescent="0.2">
      <c r="A224" s="21"/>
      <c r="B224" s="32"/>
      <c r="C224" s="39">
        <v>4120</v>
      </c>
      <c r="D224" s="84" t="s">
        <v>222</v>
      </c>
      <c r="E224" s="133">
        <v>316</v>
      </c>
      <c r="F224" s="134">
        <v>315.33999999999997</v>
      </c>
      <c r="G224" s="135"/>
      <c r="H224" s="251">
        <f t="shared" si="9"/>
        <v>0.99791139240506321</v>
      </c>
    </row>
    <row r="225" spans="1:8" ht="18" customHeight="1" x14ac:dyDescent="0.2">
      <c r="A225" s="21"/>
      <c r="B225" s="32"/>
      <c r="C225" s="41">
        <v>4170</v>
      </c>
      <c r="D225" s="89" t="s">
        <v>41</v>
      </c>
      <c r="E225" s="161">
        <v>30077</v>
      </c>
      <c r="F225" s="166">
        <v>30076.36</v>
      </c>
      <c r="G225" s="167">
        <f t="shared" si="20"/>
        <v>0.99997872128204279</v>
      </c>
      <c r="H225" s="257">
        <f t="shared" si="9"/>
        <v>0.99997872128204279</v>
      </c>
    </row>
    <row r="226" spans="1:8" ht="22.5" x14ac:dyDescent="0.2">
      <c r="A226" s="21"/>
      <c r="B226" s="32"/>
      <c r="C226" s="15">
        <v>4180</v>
      </c>
      <c r="D226" s="84" t="s">
        <v>126</v>
      </c>
      <c r="E226" s="133">
        <v>1364180</v>
      </c>
      <c r="F226" s="149">
        <v>1364179.88</v>
      </c>
      <c r="G226" s="165">
        <f t="shared" si="20"/>
        <v>0.99999991203506855</v>
      </c>
      <c r="H226" s="251">
        <f t="shared" si="9"/>
        <v>0.99999991203506855</v>
      </c>
    </row>
    <row r="227" spans="1:8" ht="18" customHeight="1" x14ac:dyDescent="0.2">
      <c r="A227" s="21"/>
      <c r="B227" s="32"/>
      <c r="C227" s="15">
        <v>4210</v>
      </c>
      <c r="D227" s="105" t="s">
        <v>68</v>
      </c>
      <c r="E227" s="133">
        <v>239810</v>
      </c>
      <c r="F227" s="149">
        <v>239810</v>
      </c>
      <c r="G227" s="165">
        <f t="shared" si="20"/>
        <v>1</v>
      </c>
      <c r="H227" s="251">
        <f t="shared" si="9"/>
        <v>1</v>
      </c>
    </row>
    <row r="228" spans="1:8" ht="18" customHeight="1" x14ac:dyDescent="0.2">
      <c r="A228" s="21"/>
      <c r="B228" s="32"/>
      <c r="C228" s="10">
        <v>4220</v>
      </c>
      <c r="D228" s="84" t="s">
        <v>69</v>
      </c>
      <c r="E228" s="133">
        <v>3982</v>
      </c>
      <c r="F228" s="134">
        <v>3981.96</v>
      </c>
      <c r="G228" s="135"/>
      <c r="H228" s="251">
        <f t="shared" si="9"/>
        <v>0.99998995479658459</v>
      </c>
    </row>
    <row r="229" spans="1:8" ht="18" customHeight="1" x14ac:dyDescent="0.2">
      <c r="A229" s="21"/>
      <c r="B229" s="32"/>
      <c r="C229" s="15">
        <v>4260</v>
      </c>
      <c r="D229" s="105" t="s">
        <v>61</v>
      </c>
      <c r="E229" s="133">
        <v>122746</v>
      </c>
      <c r="F229" s="149">
        <v>122746</v>
      </c>
      <c r="G229" s="165">
        <f t="shared" si="20"/>
        <v>1</v>
      </c>
      <c r="H229" s="251">
        <f t="shared" si="9"/>
        <v>1</v>
      </c>
    </row>
    <row r="230" spans="1:8" ht="18" customHeight="1" x14ac:dyDescent="0.2">
      <c r="A230" s="21"/>
      <c r="B230" s="32"/>
      <c r="C230" s="15">
        <v>4270</v>
      </c>
      <c r="D230" s="105" t="s">
        <v>70</v>
      </c>
      <c r="E230" s="133">
        <v>21080</v>
      </c>
      <c r="F230" s="149">
        <v>21079.9</v>
      </c>
      <c r="G230" s="165">
        <f t="shared" si="20"/>
        <v>0.99999525616698304</v>
      </c>
      <c r="H230" s="251">
        <f t="shared" si="9"/>
        <v>0.99999525616698304</v>
      </c>
    </row>
    <row r="231" spans="1:8" ht="18" customHeight="1" x14ac:dyDescent="0.2">
      <c r="A231" s="21"/>
      <c r="B231" s="32"/>
      <c r="C231" s="15">
        <v>4280</v>
      </c>
      <c r="D231" s="105" t="s">
        <v>91</v>
      </c>
      <c r="E231" s="133">
        <v>19582</v>
      </c>
      <c r="F231" s="149">
        <v>19582</v>
      </c>
      <c r="G231" s="165">
        <f t="shared" si="20"/>
        <v>1</v>
      </c>
      <c r="H231" s="251">
        <f t="shared" si="9"/>
        <v>1</v>
      </c>
    </row>
    <row r="232" spans="1:8" ht="18" customHeight="1" x14ac:dyDescent="0.2">
      <c r="A232" s="21"/>
      <c r="B232" s="32"/>
      <c r="C232" s="15">
        <v>4300</v>
      </c>
      <c r="D232" s="105" t="s">
        <v>62</v>
      </c>
      <c r="E232" s="133">
        <v>72818</v>
      </c>
      <c r="F232" s="149">
        <v>72817.98</v>
      </c>
      <c r="G232" s="165">
        <f t="shared" si="20"/>
        <v>0.99999972534263504</v>
      </c>
      <c r="H232" s="251">
        <f t="shared" si="9"/>
        <v>0.99999972534263504</v>
      </c>
    </row>
    <row r="233" spans="1:8" ht="22.5" x14ac:dyDescent="0.2">
      <c r="A233" s="21"/>
      <c r="B233" s="32"/>
      <c r="C233" s="15">
        <v>4360</v>
      </c>
      <c r="D233" s="84" t="s">
        <v>153</v>
      </c>
      <c r="E233" s="133">
        <v>6149</v>
      </c>
      <c r="F233" s="149">
        <v>6148.52</v>
      </c>
      <c r="G233" s="165">
        <f>F233/E233</f>
        <v>0.99992193852658973</v>
      </c>
      <c r="H233" s="251">
        <f t="shared" si="9"/>
        <v>0.99992193852658973</v>
      </c>
    </row>
    <row r="234" spans="1:8" ht="22.5" x14ac:dyDescent="0.2">
      <c r="A234" s="21"/>
      <c r="B234" s="32"/>
      <c r="C234" s="10">
        <v>4390</v>
      </c>
      <c r="D234" s="84" t="s">
        <v>9</v>
      </c>
      <c r="E234" s="133">
        <v>600</v>
      </c>
      <c r="F234" s="134">
        <v>600</v>
      </c>
      <c r="G234" s="135"/>
      <c r="H234" s="251">
        <f t="shared" ref="H234" si="22">F234/E234</f>
        <v>1</v>
      </c>
    </row>
    <row r="235" spans="1:8" ht="18" customHeight="1" x14ac:dyDescent="0.2">
      <c r="A235" s="21"/>
      <c r="B235" s="32"/>
      <c r="C235" s="15">
        <v>4410</v>
      </c>
      <c r="D235" s="105" t="s">
        <v>71</v>
      </c>
      <c r="E235" s="133">
        <v>3370</v>
      </c>
      <c r="F235" s="149">
        <v>3369.84</v>
      </c>
      <c r="G235" s="165">
        <f t="shared" si="20"/>
        <v>0.99995252225519293</v>
      </c>
      <c r="H235" s="251">
        <f t="shared" si="9"/>
        <v>0.99995252225519293</v>
      </c>
    </row>
    <row r="236" spans="1:8" ht="18" customHeight="1" x14ac:dyDescent="0.2">
      <c r="A236" s="21"/>
      <c r="B236" s="32"/>
      <c r="C236" s="15">
        <v>4430</v>
      </c>
      <c r="D236" s="105" t="s">
        <v>63</v>
      </c>
      <c r="E236" s="133">
        <v>3936</v>
      </c>
      <c r="F236" s="149">
        <v>3935.43</v>
      </c>
      <c r="G236" s="165">
        <f t="shared" si="20"/>
        <v>0.99985518292682918</v>
      </c>
      <c r="H236" s="251">
        <f t="shared" si="9"/>
        <v>0.99985518292682918</v>
      </c>
    </row>
    <row r="237" spans="1:8" ht="22.5" x14ac:dyDescent="0.2">
      <c r="A237" s="21"/>
      <c r="B237" s="32"/>
      <c r="C237" s="41">
        <v>4440</v>
      </c>
      <c r="D237" s="84" t="s">
        <v>144</v>
      </c>
      <c r="E237" s="133">
        <v>2417</v>
      </c>
      <c r="F237" s="149">
        <v>2417</v>
      </c>
      <c r="G237" s="165">
        <f t="shared" si="20"/>
        <v>1</v>
      </c>
      <c r="H237" s="251">
        <f t="shared" si="9"/>
        <v>1</v>
      </c>
    </row>
    <row r="238" spans="1:8" ht="18" customHeight="1" x14ac:dyDescent="0.2">
      <c r="A238" s="21"/>
      <c r="B238" s="32"/>
      <c r="C238" s="15">
        <v>4480</v>
      </c>
      <c r="D238" s="84" t="s">
        <v>64</v>
      </c>
      <c r="E238" s="133">
        <v>20474</v>
      </c>
      <c r="F238" s="149">
        <v>20473.32</v>
      </c>
      <c r="G238" s="165">
        <f t="shared" si="20"/>
        <v>0.99996678714467124</v>
      </c>
      <c r="H238" s="251">
        <f t="shared" si="9"/>
        <v>0.99996678714467124</v>
      </c>
    </row>
    <row r="239" spans="1:8" ht="18" customHeight="1" x14ac:dyDescent="0.2">
      <c r="A239" s="21"/>
      <c r="B239" s="32"/>
      <c r="C239" s="86">
        <v>4510</v>
      </c>
      <c r="D239" s="84" t="s">
        <v>5</v>
      </c>
      <c r="E239" s="133">
        <v>709</v>
      </c>
      <c r="F239" s="149">
        <v>708.82</v>
      </c>
      <c r="G239" s="165">
        <f t="shared" si="20"/>
        <v>0.99974612129760232</v>
      </c>
      <c r="H239" s="251">
        <f t="shared" si="9"/>
        <v>0.99974612129760232</v>
      </c>
    </row>
    <row r="240" spans="1:8" ht="22.5" x14ac:dyDescent="0.2">
      <c r="A240" s="21"/>
      <c r="B240" s="32"/>
      <c r="C240" s="39">
        <v>4710</v>
      </c>
      <c r="D240" s="84" t="s">
        <v>220</v>
      </c>
      <c r="E240" s="133">
        <v>77</v>
      </c>
      <c r="F240" s="149">
        <v>0</v>
      </c>
      <c r="G240" s="165">
        <f t="shared" si="20"/>
        <v>0</v>
      </c>
      <c r="H240" s="251">
        <f t="shared" si="9"/>
        <v>0</v>
      </c>
    </row>
    <row r="241" spans="1:8" ht="18" customHeight="1" x14ac:dyDescent="0.2">
      <c r="A241" s="21"/>
      <c r="B241" s="11" t="s">
        <v>6</v>
      </c>
      <c r="C241" s="9"/>
      <c r="D241" s="88" t="s">
        <v>104</v>
      </c>
      <c r="E241" s="137">
        <f>SUM(E242:E244)</f>
        <v>7400</v>
      </c>
      <c r="F241" s="137">
        <f>SUM(F242:F244)</f>
        <v>5549.64</v>
      </c>
      <c r="G241" s="139"/>
      <c r="H241" s="252">
        <f t="shared" si="9"/>
        <v>0.74995135135135138</v>
      </c>
    </row>
    <row r="242" spans="1:8" ht="18" customHeight="1" x14ac:dyDescent="0.2">
      <c r="A242" s="21"/>
      <c r="B242" s="32"/>
      <c r="C242" s="10">
        <v>4210</v>
      </c>
      <c r="D242" s="84" t="s">
        <v>68</v>
      </c>
      <c r="E242" s="133">
        <v>5700</v>
      </c>
      <c r="F242" s="134">
        <v>5549.64</v>
      </c>
      <c r="G242" s="135"/>
      <c r="H242" s="251">
        <f t="shared" ref="H242:H315" si="23">F242/E242</f>
        <v>0.97362105263157905</v>
      </c>
    </row>
    <row r="243" spans="1:8" ht="18" customHeight="1" x14ac:dyDescent="0.2">
      <c r="A243" s="21"/>
      <c r="B243" s="32"/>
      <c r="C243" s="15">
        <v>4270</v>
      </c>
      <c r="D243" s="105" t="s">
        <v>70</v>
      </c>
      <c r="E243" s="133">
        <v>500</v>
      </c>
      <c r="F243" s="149">
        <v>0</v>
      </c>
      <c r="G243" s="165">
        <f t="shared" ref="G243" si="24">F243/E243</f>
        <v>0</v>
      </c>
      <c r="H243" s="251">
        <f t="shared" si="23"/>
        <v>0</v>
      </c>
    </row>
    <row r="244" spans="1:8" ht="18" customHeight="1" x14ac:dyDescent="0.2">
      <c r="A244" s="21"/>
      <c r="B244" s="30"/>
      <c r="C244" s="10">
        <v>4300</v>
      </c>
      <c r="D244" s="84" t="s">
        <v>62</v>
      </c>
      <c r="E244" s="133">
        <v>1200</v>
      </c>
      <c r="F244" s="134">
        <v>0</v>
      </c>
      <c r="G244" s="135"/>
      <c r="H244" s="251">
        <f t="shared" si="23"/>
        <v>0</v>
      </c>
    </row>
    <row r="245" spans="1:8" ht="18.75" customHeight="1" x14ac:dyDescent="0.2">
      <c r="A245" s="21"/>
      <c r="B245" s="11" t="s">
        <v>277</v>
      </c>
      <c r="C245" s="9"/>
      <c r="D245" s="88" t="s">
        <v>278</v>
      </c>
      <c r="E245" s="137">
        <f>SUM(E246:E247)</f>
        <v>76328.56</v>
      </c>
      <c r="F245" s="137">
        <f>SUM(F246:F247)</f>
        <v>76328.56</v>
      </c>
      <c r="G245" s="139"/>
      <c r="H245" s="252">
        <f t="shared" si="23"/>
        <v>1</v>
      </c>
    </row>
    <row r="246" spans="1:8" ht="24" customHeight="1" x14ac:dyDescent="0.2">
      <c r="A246" s="21"/>
      <c r="B246" s="32"/>
      <c r="C246" s="10">
        <v>4180</v>
      </c>
      <c r="D246" s="84" t="s">
        <v>126</v>
      </c>
      <c r="E246" s="133">
        <v>75268.56</v>
      </c>
      <c r="F246" s="134">
        <v>75268.56</v>
      </c>
      <c r="G246" s="135"/>
      <c r="H246" s="251">
        <f t="shared" ref="H246:H247" si="25">F246/E246</f>
        <v>1</v>
      </c>
    </row>
    <row r="247" spans="1:8" ht="18" customHeight="1" x14ac:dyDescent="0.2">
      <c r="A247" s="21"/>
      <c r="B247" s="32"/>
      <c r="C247" s="15">
        <v>4210</v>
      </c>
      <c r="D247" s="105" t="s">
        <v>68</v>
      </c>
      <c r="E247" s="133">
        <v>1060</v>
      </c>
      <c r="F247" s="149">
        <v>1060</v>
      </c>
      <c r="G247" s="165">
        <f t="shared" ref="G247" si="26">F247/E247</f>
        <v>1</v>
      </c>
      <c r="H247" s="251">
        <f t="shared" si="25"/>
        <v>1</v>
      </c>
    </row>
    <row r="248" spans="1:8" ht="18" customHeight="1" x14ac:dyDescent="0.2">
      <c r="A248" s="28"/>
      <c r="B248" s="11" t="s">
        <v>10</v>
      </c>
      <c r="C248" s="9"/>
      <c r="D248" s="88" t="s">
        <v>81</v>
      </c>
      <c r="E248" s="137">
        <f>SUM(E249:E254)</f>
        <v>2008000</v>
      </c>
      <c r="F248" s="137">
        <f>SUM(F249:F254)</f>
        <v>1834199.75</v>
      </c>
      <c r="G248" s="139"/>
      <c r="H248" s="252">
        <f t="shared" si="23"/>
        <v>0.91344609063745019</v>
      </c>
    </row>
    <row r="249" spans="1:8" ht="18" customHeight="1" x14ac:dyDescent="0.2">
      <c r="A249" s="20"/>
      <c r="B249" s="31"/>
      <c r="C249" s="10">
        <v>4190</v>
      </c>
      <c r="D249" s="84" t="s">
        <v>152</v>
      </c>
      <c r="E249" s="133">
        <v>42000</v>
      </c>
      <c r="F249" s="134">
        <v>32229.88</v>
      </c>
      <c r="G249" s="135"/>
      <c r="H249" s="251">
        <f t="shared" si="23"/>
        <v>0.7673780952380953</v>
      </c>
    </row>
    <row r="250" spans="1:8" ht="18" customHeight="1" x14ac:dyDescent="0.2">
      <c r="A250" s="21"/>
      <c r="B250" s="32"/>
      <c r="C250" s="10">
        <v>4210</v>
      </c>
      <c r="D250" s="84" t="s">
        <v>68</v>
      </c>
      <c r="E250" s="133">
        <v>310</v>
      </c>
      <c r="F250" s="134">
        <v>299.02999999999997</v>
      </c>
      <c r="G250" s="135"/>
      <c r="H250" s="251">
        <f t="shared" si="23"/>
        <v>0.9646129032258064</v>
      </c>
    </row>
    <row r="251" spans="1:8" ht="18" customHeight="1" x14ac:dyDescent="0.2">
      <c r="A251" s="21"/>
      <c r="B251" s="32"/>
      <c r="C251" s="10">
        <v>4220</v>
      </c>
      <c r="D251" s="84" t="s">
        <v>69</v>
      </c>
      <c r="E251" s="133">
        <v>690</v>
      </c>
      <c r="F251" s="134">
        <v>504.59</v>
      </c>
      <c r="G251" s="135"/>
      <c r="H251" s="251">
        <f t="shared" si="23"/>
        <v>0.73128985507246369</v>
      </c>
    </row>
    <row r="252" spans="1:8" ht="18" customHeight="1" x14ac:dyDescent="0.2">
      <c r="A252" s="21"/>
      <c r="B252" s="32"/>
      <c r="C252" s="10">
        <v>4300</v>
      </c>
      <c r="D252" s="84" t="s">
        <v>62</v>
      </c>
      <c r="E252" s="133">
        <v>11000</v>
      </c>
      <c r="F252" s="134">
        <v>10580</v>
      </c>
      <c r="G252" s="135"/>
      <c r="H252" s="251">
        <f t="shared" si="23"/>
        <v>0.96181818181818179</v>
      </c>
    </row>
    <row r="253" spans="1:8" ht="22.5" x14ac:dyDescent="0.2">
      <c r="A253" s="21"/>
      <c r="B253" s="32"/>
      <c r="C253" s="10">
        <v>4370</v>
      </c>
      <c r="D253" s="84" t="s">
        <v>245</v>
      </c>
      <c r="E253" s="133">
        <v>1950000</v>
      </c>
      <c r="F253" s="134">
        <v>1790586.25</v>
      </c>
      <c r="G253" s="135"/>
      <c r="H253" s="251">
        <f t="shared" si="23"/>
        <v>0.918249358974359</v>
      </c>
    </row>
    <row r="254" spans="1:8" ht="22.5" x14ac:dyDescent="0.2">
      <c r="A254" s="21"/>
      <c r="B254" s="32"/>
      <c r="C254" s="10">
        <v>4700</v>
      </c>
      <c r="D254" s="84" t="s">
        <v>0</v>
      </c>
      <c r="E254" s="133">
        <v>4000</v>
      </c>
      <c r="F254" s="134">
        <v>0</v>
      </c>
      <c r="G254" s="135"/>
      <c r="H254" s="251">
        <f t="shared" si="23"/>
        <v>0</v>
      </c>
    </row>
    <row r="255" spans="1:8" ht="18" customHeight="1" x14ac:dyDescent="0.2">
      <c r="A255" s="8">
        <v>755</v>
      </c>
      <c r="B255" s="63"/>
      <c r="C255" s="7"/>
      <c r="D255" s="98" t="s">
        <v>163</v>
      </c>
      <c r="E255" s="208">
        <f>SUM(E256)</f>
        <v>211068</v>
      </c>
      <c r="F255" s="208">
        <f>SUM(F256)</f>
        <v>211068</v>
      </c>
      <c r="G255" s="209">
        <f>F255/E255</f>
        <v>1</v>
      </c>
      <c r="H255" s="250">
        <f t="shared" si="23"/>
        <v>1</v>
      </c>
    </row>
    <row r="256" spans="1:8" ht="18" customHeight="1" x14ac:dyDescent="0.2">
      <c r="A256" s="33"/>
      <c r="B256" s="11" t="s">
        <v>164</v>
      </c>
      <c r="C256" s="7"/>
      <c r="D256" s="88" t="s">
        <v>165</v>
      </c>
      <c r="E256" s="138">
        <f>SUM(E257:E264)</f>
        <v>211068</v>
      </c>
      <c r="F256" s="138">
        <f>SUM(F257:F264)</f>
        <v>211068</v>
      </c>
      <c r="G256" s="168">
        <f>F256/E256</f>
        <v>1</v>
      </c>
      <c r="H256" s="252">
        <f t="shared" si="23"/>
        <v>1</v>
      </c>
    </row>
    <row r="257" spans="1:8" ht="67.5" x14ac:dyDescent="0.2">
      <c r="A257" s="25"/>
      <c r="B257" s="29"/>
      <c r="C257" s="87" t="s">
        <v>219</v>
      </c>
      <c r="D257" s="84" t="s">
        <v>129</v>
      </c>
      <c r="E257" s="149">
        <v>134380</v>
      </c>
      <c r="F257" s="149">
        <v>134380</v>
      </c>
      <c r="G257" s="165">
        <f>F257/E257</f>
        <v>1</v>
      </c>
      <c r="H257" s="251">
        <f t="shared" si="23"/>
        <v>1</v>
      </c>
    </row>
    <row r="258" spans="1:8" ht="18" customHeight="1" x14ac:dyDescent="0.2">
      <c r="A258" s="21"/>
      <c r="B258" s="32"/>
      <c r="C258" s="15">
        <v>4110</v>
      </c>
      <c r="D258" s="105" t="s">
        <v>60</v>
      </c>
      <c r="E258" s="133">
        <v>4540.9399999999996</v>
      </c>
      <c r="F258" s="149">
        <v>4540.9399999999996</v>
      </c>
      <c r="G258" s="165">
        <f t="shared" ref="G258" si="27">F258/E258</f>
        <v>1</v>
      </c>
      <c r="H258" s="251">
        <f t="shared" si="23"/>
        <v>1</v>
      </c>
    </row>
    <row r="259" spans="1:8" ht="18" customHeight="1" x14ac:dyDescent="0.2">
      <c r="A259" s="25"/>
      <c r="B259" s="35"/>
      <c r="C259" s="87" t="s">
        <v>203</v>
      </c>
      <c r="D259" s="105" t="s">
        <v>68</v>
      </c>
      <c r="E259" s="149">
        <v>656.04</v>
      </c>
      <c r="F259" s="149">
        <v>656.04</v>
      </c>
      <c r="G259" s="165">
        <f>F259/E259</f>
        <v>1</v>
      </c>
      <c r="H259" s="251">
        <f t="shared" si="23"/>
        <v>1</v>
      </c>
    </row>
    <row r="260" spans="1:8" ht="18" customHeight="1" x14ac:dyDescent="0.2">
      <c r="A260" s="21"/>
      <c r="B260" s="32"/>
      <c r="C260" s="41">
        <v>4170</v>
      </c>
      <c r="D260" s="89" t="s">
        <v>41</v>
      </c>
      <c r="E260" s="161">
        <v>26777.040000000001</v>
      </c>
      <c r="F260" s="166">
        <v>26777.040000000001</v>
      </c>
      <c r="G260" s="167">
        <f t="shared" ref="G260:G264" si="28">F260/E260</f>
        <v>1</v>
      </c>
      <c r="H260" s="257">
        <f t="shared" si="23"/>
        <v>1</v>
      </c>
    </row>
    <row r="261" spans="1:8" ht="18" customHeight="1" x14ac:dyDescent="0.2">
      <c r="A261" s="21"/>
      <c r="B261" s="32"/>
      <c r="C261" s="15">
        <v>4210</v>
      </c>
      <c r="D261" s="105" t="s">
        <v>68</v>
      </c>
      <c r="E261" s="133">
        <v>6393</v>
      </c>
      <c r="F261" s="149">
        <v>6393</v>
      </c>
      <c r="G261" s="165">
        <f t="shared" si="28"/>
        <v>1</v>
      </c>
      <c r="H261" s="251">
        <f t="shared" si="23"/>
        <v>1</v>
      </c>
    </row>
    <row r="262" spans="1:8" ht="18" customHeight="1" x14ac:dyDescent="0.2">
      <c r="A262" s="21"/>
      <c r="B262" s="32"/>
      <c r="C262" s="15">
        <v>4260</v>
      </c>
      <c r="D262" s="105" t="s">
        <v>61</v>
      </c>
      <c r="E262" s="133">
        <v>3600</v>
      </c>
      <c r="F262" s="149">
        <v>3600</v>
      </c>
      <c r="G262" s="165">
        <f t="shared" si="28"/>
        <v>1</v>
      </c>
      <c r="H262" s="251">
        <f t="shared" si="23"/>
        <v>1</v>
      </c>
    </row>
    <row r="263" spans="1:8" ht="18" customHeight="1" x14ac:dyDescent="0.2">
      <c r="A263" s="25"/>
      <c r="B263" s="35"/>
      <c r="C263" s="87" t="s">
        <v>167</v>
      </c>
      <c r="D263" s="84" t="s">
        <v>62</v>
      </c>
      <c r="E263" s="149">
        <v>33630.18</v>
      </c>
      <c r="F263" s="149">
        <v>33630.18</v>
      </c>
      <c r="G263" s="165">
        <f t="shared" si="28"/>
        <v>1</v>
      </c>
      <c r="H263" s="251">
        <f t="shared" si="23"/>
        <v>1</v>
      </c>
    </row>
    <row r="264" spans="1:8" ht="22.5" x14ac:dyDescent="0.2">
      <c r="A264" s="25"/>
      <c r="B264" s="35"/>
      <c r="C264" s="87" t="s">
        <v>208</v>
      </c>
      <c r="D264" s="84" t="s">
        <v>153</v>
      </c>
      <c r="E264" s="149">
        <v>1090.8</v>
      </c>
      <c r="F264" s="149">
        <v>1090.8</v>
      </c>
      <c r="G264" s="165">
        <f t="shared" si="28"/>
        <v>1</v>
      </c>
      <c r="H264" s="251">
        <f t="shared" si="23"/>
        <v>1</v>
      </c>
    </row>
    <row r="265" spans="1:8" ht="18" customHeight="1" x14ac:dyDescent="0.2">
      <c r="A265" s="60">
        <v>757</v>
      </c>
      <c r="B265" s="60"/>
      <c r="C265" s="61"/>
      <c r="D265" s="94" t="s">
        <v>92</v>
      </c>
      <c r="E265" s="142">
        <f>E266</f>
        <v>500000</v>
      </c>
      <c r="F265" s="142">
        <f t="shared" ref="F265:G265" si="29">F266</f>
        <v>310379.34000000003</v>
      </c>
      <c r="G265" s="142">
        <f t="shared" si="29"/>
        <v>0</v>
      </c>
      <c r="H265" s="253">
        <f t="shared" si="23"/>
        <v>0.62075868000000001</v>
      </c>
    </row>
    <row r="266" spans="1:8" ht="31.5" x14ac:dyDescent="0.2">
      <c r="A266" s="20"/>
      <c r="B266" s="11">
        <v>75702</v>
      </c>
      <c r="C266" s="9"/>
      <c r="D266" s="88" t="s">
        <v>93</v>
      </c>
      <c r="E266" s="137">
        <f>SUM(E267:E267)</f>
        <v>500000</v>
      </c>
      <c r="F266" s="137">
        <f>SUM(F267:F267)</f>
        <v>310379.34000000003</v>
      </c>
      <c r="G266" s="139"/>
      <c r="H266" s="252">
        <f t="shared" si="23"/>
        <v>0.62075868000000001</v>
      </c>
    </row>
    <row r="267" spans="1:8" ht="45" x14ac:dyDescent="0.2">
      <c r="A267" s="28"/>
      <c r="B267" s="14"/>
      <c r="C267" s="10">
        <v>8110</v>
      </c>
      <c r="D267" s="84" t="s">
        <v>113</v>
      </c>
      <c r="E267" s="133">
        <v>500000</v>
      </c>
      <c r="F267" s="134">
        <v>310379.34000000003</v>
      </c>
      <c r="G267" s="135"/>
      <c r="H267" s="251">
        <f t="shared" si="23"/>
        <v>0.62075868000000001</v>
      </c>
    </row>
    <row r="268" spans="1:8" ht="18" customHeight="1" x14ac:dyDescent="0.2">
      <c r="A268" s="60" t="s">
        <v>105</v>
      </c>
      <c r="B268" s="14"/>
      <c r="C268" s="10"/>
      <c r="D268" s="98" t="s">
        <v>48</v>
      </c>
      <c r="E268" s="136">
        <f>SUM(E269)</f>
        <v>909104</v>
      </c>
      <c r="F268" s="136">
        <f>SUM(F269)</f>
        <v>0</v>
      </c>
      <c r="G268" s="129"/>
      <c r="H268" s="250">
        <f t="shared" si="23"/>
        <v>0</v>
      </c>
    </row>
    <row r="269" spans="1:8" ht="18" customHeight="1" x14ac:dyDescent="0.2">
      <c r="A269" s="21"/>
      <c r="B269" s="11" t="s">
        <v>106</v>
      </c>
      <c r="C269" s="9"/>
      <c r="D269" s="88" t="s">
        <v>108</v>
      </c>
      <c r="E269" s="137">
        <f>SUM(E270)</f>
        <v>909104</v>
      </c>
      <c r="F269" s="184">
        <f>SUM(F270)</f>
        <v>0</v>
      </c>
      <c r="G269" s="139"/>
      <c r="H269" s="252">
        <f t="shared" si="23"/>
        <v>0</v>
      </c>
    </row>
    <row r="270" spans="1:8" ht="18" customHeight="1" x14ac:dyDescent="0.2">
      <c r="A270" s="21"/>
      <c r="B270" s="14"/>
      <c r="C270" s="10">
        <v>4810</v>
      </c>
      <c r="D270" s="84" t="s">
        <v>107</v>
      </c>
      <c r="E270" s="133">
        <v>909104</v>
      </c>
      <c r="F270" s="134">
        <v>0</v>
      </c>
      <c r="G270" s="135"/>
      <c r="H270" s="251">
        <f t="shared" si="23"/>
        <v>0</v>
      </c>
    </row>
    <row r="271" spans="1:8" ht="18" customHeight="1" x14ac:dyDescent="0.2">
      <c r="A271" s="60">
        <v>801</v>
      </c>
      <c r="B271" s="60"/>
      <c r="C271" s="61"/>
      <c r="D271" s="94" t="s">
        <v>94</v>
      </c>
      <c r="E271" s="136">
        <f>E272+E302+E314+E349+E365+E391+E425+E439+E463+E466+E472+E490+E309+E487</f>
        <v>72663925.280000001</v>
      </c>
      <c r="F271" s="136">
        <f>F272+F302+F314+F349+F365+F391+F425+F439+F463+F466+F472+F490+F309+F487</f>
        <v>68734209.449999988</v>
      </c>
      <c r="G271" s="129"/>
      <c r="H271" s="250">
        <f t="shared" si="23"/>
        <v>0.94591930156735382</v>
      </c>
    </row>
    <row r="272" spans="1:8" ht="18" customHeight="1" x14ac:dyDescent="0.2">
      <c r="A272" s="21"/>
      <c r="B272" s="11">
        <v>80102</v>
      </c>
      <c r="C272" s="9"/>
      <c r="D272" s="88" t="s">
        <v>95</v>
      </c>
      <c r="E272" s="137">
        <f>SUM(E273:E301)</f>
        <v>12747942.359999999</v>
      </c>
      <c r="F272" s="137">
        <f>SUM(F273:F301)</f>
        <v>12662112.859999998</v>
      </c>
      <c r="G272" s="139"/>
      <c r="H272" s="252">
        <f t="shared" si="23"/>
        <v>0.99326718794483149</v>
      </c>
    </row>
    <row r="273" spans="1:8" ht="22.5" x14ac:dyDescent="0.2">
      <c r="A273" s="21"/>
      <c r="B273" s="31"/>
      <c r="C273" s="10">
        <v>3020</v>
      </c>
      <c r="D273" s="84" t="s">
        <v>112</v>
      </c>
      <c r="E273" s="133">
        <v>241537.8</v>
      </c>
      <c r="F273" s="134">
        <v>240680.05</v>
      </c>
      <c r="G273" s="135"/>
      <c r="H273" s="251">
        <f t="shared" si="23"/>
        <v>0.99644879600625658</v>
      </c>
    </row>
    <row r="274" spans="1:8" ht="18" customHeight="1" x14ac:dyDescent="0.2">
      <c r="A274" s="21"/>
      <c r="B274" s="32"/>
      <c r="C274" s="10">
        <v>4010</v>
      </c>
      <c r="D274" s="84" t="s">
        <v>111</v>
      </c>
      <c r="E274" s="133">
        <v>644823</v>
      </c>
      <c r="F274" s="134">
        <v>642759.41</v>
      </c>
      <c r="G274" s="135"/>
      <c r="H274" s="251">
        <f t="shared" si="23"/>
        <v>0.99679975745282046</v>
      </c>
    </row>
    <row r="275" spans="1:8" ht="18" customHeight="1" x14ac:dyDescent="0.2">
      <c r="A275" s="21"/>
      <c r="B275" s="32"/>
      <c r="C275" s="10">
        <v>4040</v>
      </c>
      <c r="D275" s="84" t="s">
        <v>76</v>
      </c>
      <c r="E275" s="133">
        <v>41736</v>
      </c>
      <c r="F275" s="134">
        <v>41710.949999999997</v>
      </c>
      <c r="G275" s="135"/>
      <c r="H275" s="251">
        <f t="shared" si="23"/>
        <v>0.99939979873490503</v>
      </c>
    </row>
    <row r="276" spans="1:8" ht="18" customHeight="1" x14ac:dyDescent="0.2">
      <c r="A276" s="21"/>
      <c r="B276" s="32"/>
      <c r="C276" s="10">
        <v>4110</v>
      </c>
      <c r="D276" s="84" t="s">
        <v>60</v>
      </c>
      <c r="E276" s="133">
        <v>1651497.8</v>
      </c>
      <c r="F276" s="134">
        <v>1634332.55</v>
      </c>
      <c r="G276" s="135"/>
      <c r="H276" s="251">
        <f t="shared" si="23"/>
        <v>0.98960625318423068</v>
      </c>
    </row>
    <row r="277" spans="1:8" ht="22.5" x14ac:dyDescent="0.2">
      <c r="A277" s="21"/>
      <c r="B277" s="32"/>
      <c r="C277" s="10">
        <v>4120</v>
      </c>
      <c r="D277" s="84" t="s">
        <v>222</v>
      </c>
      <c r="E277" s="133">
        <v>186652.4</v>
      </c>
      <c r="F277" s="134">
        <v>183349.54</v>
      </c>
      <c r="G277" s="135"/>
      <c r="H277" s="251">
        <f t="shared" si="23"/>
        <v>0.98230475472053946</v>
      </c>
    </row>
    <row r="278" spans="1:8" ht="18" customHeight="1" x14ac:dyDescent="0.2">
      <c r="A278" s="21"/>
      <c r="B278" s="32"/>
      <c r="C278" s="10">
        <v>4170</v>
      </c>
      <c r="D278" s="84" t="s">
        <v>41</v>
      </c>
      <c r="E278" s="133">
        <v>10000</v>
      </c>
      <c r="F278" s="134">
        <v>9640</v>
      </c>
      <c r="G278" s="135"/>
      <c r="H278" s="251">
        <f t="shared" si="23"/>
        <v>0.96399999999999997</v>
      </c>
    </row>
    <row r="279" spans="1:8" ht="18" customHeight="1" x14ac:dyDescent="0.2">
      <c r="A279" s="21"/>
      <c r="B279" s="32"/>
      <c r="C279" s="10">
        <v>4210</v>
      </c>
      <c r="D279" s="84" t="s">
        <v>68</v>
      </c>
      <c r="E279" s="133">
        <v>103800</v>
      </c>
      <c r="F279" s="134">
        <v>102870.77</v>
      </c>
      <c r="G279" s="135"/>
      <c r="H279" s="251">
        <f t="shared" si="23"/>
        <v>0.9910478805394991</v>
      </c>
    </row>
    <row r="280" spans="1:8" ht="18" customHeight="1" x14ac:dyDescent="0.2">
      <c r="A280" s="21"/>
      <c r="B280" s="32"/>
      <c r="C280" s="10">
        <v>4220</v>
      </c>
      <c r="D280" s="84" t="s">
        <v>69</v>
      </c>
      <c r="E280" s="133">
        <v>5000</v>
      </c>
      <c r="F280" s="134">
        <v>4997.57</v>
      </c>
      <c r="G280" s="135"/>
      <c r="H280" s="251">
        <f t="shared" si="23"/>
        <v>0.9995139999999999</v>
      </c>
    </row>
    <row r="281" spans="1:8" ht="18" customHeight="1" x14ac:dyDescent="0.2">
      <c r="A281" s="21"/>
      <c r="B281" s="32"/>
      <c r="C281" s="10">
        <v>4240</v>
      </c>
      <c r="D281" s="84" t="s">
        <v>194</v>
      </c>
      <c r="E281" s="133">
        <v>22000</v>
      </c>
      <c r="F281" s="134">
        <v>20426.259999999998</v>
      </c>
      <c r="G281" s="135"/>
      <c r="H281" s="251">
        <f t="shared" si="23"/>
        <v>0.92846636363636359</v>
      </c>
    </row>
    <row r="282" spans="1:8" ht="18" customHeight="1" x14ac:dyDescent="0.2">
      <c r="A282" s="21"/>
      <c r="B282" s="32"/>
      <c r="C282" s="10">
        <v>4260</v>
      </c>
      <c r="D282" s="84" t="s">
        <v>61</v>
      </c>
      <c r="E282" s="133">
        <v>123972</v>
      </c>
      <c r="F282" s="134">
        <v>103123.08</v>
      </c>
      <c r="G282" s="135"/>
      <c r="H282" s="251">
        <f t="shared" si="23"/>
        <v>0.83182557351660058</v>
      </c>
    </row>
    <row r="283" spans="1:8" ht="18" customHeight="1" x14ac:dyDescent="0.2">
      <c r="A283" s="28"/>
      <c r="B283" s="30"/>
      <c r="C283" s="10">
        <v>4270</v>
      </c>
      <c r="D283" s="84" t="s">
        <v>70</v>
      </c>
      <c r="E283" s="133">
        <v>14700</v>
      </c>
      <c r="F283" s="134">
        <v>14700</v>
      </c>
      <c r="G283" s="135"/>
      <c r="H283" s="251">
        <f t="shared" si="23"/>
        <v>1</v>
      </c>
    </row>
    <row r="284" spans="1:8" ht="18" customHeight="1" x14ac:dyDescent="0.2">
      <c r="A284" s="20"/>
      <c r="B284" s="31"/>
      <c r="C284" s="10">
        <v>4280</v>
      </c>
      <c r="D284" s="84" t="s">
        <v>91</v>
      </c>
      <c r="E284" s="133">
        <v>5000</v>
      </c>
      <c r="F284" s="134">
        <v>3965</v>
      </c>
      <c r="G284" s="135"/>
      <c r="H284" s="251">
        <f t="shared" si="23"/>
        <v>0.79300000000000004</v>
      </c>
    </row>
    <row r="285" spans="1:8" ht="18" customHeight="1" x14ac:dyDescent="0.2">
      <c r="A285" s="21"/>
      <c r="B285" s="32"/>
      <c r="C285" s="10">
        <v>4300</v>
      </c>
      <c r="D285" s="84" t="s">
        <v>62</v>
      </c>
      <c r="E285" s="133">
        <v>75420</v>
      </c>
      <c r="F285" s="134">
        <v>73498.09</v>
      </c>
      <c r="G285" s="135"/>
      <c r="H285" s="251">
        <f t="shared" si="23"/>
        <v>0.97451723680721292</v>
      </c>
    </row>
    <row r="286" spans="1:8" ht="33.75" x14ac:dyDescent="0.2">
      <c r="A286" s="21"/>
      <c r="B286" s="32"/>
      <c r="C286" s="10">
        <v>4350</v>
      </c>
      <c r="D286" s="84" t="s">
        <v>244</v>
      </c>
      <c r="E286" s="133">
        <v>1597.5</v>
      </c>
      <c r="F286" s="134">
        <v>1597.5</v>
      </c>
      <c r="G286" s="135"/>
      <c r="H286" s="251">
        <f t="shared" si="23"/>
        <v>1</v>
      </c>
    </row>
    <row r="287" spans="1:8" ht="22.5" x14ac:dyDescent="0.2">
      <c r="A287" s="21"/>
      <c r="B287" s="32"/>
      <c r="C287" s="10">
        <v>4360</v>
      </c>
      <c r="D287" s="84" t="s">
        <v>153</v>
      </c>
      <c r="E287" s="133">
        <v>3900</v>
      </c>
      <c r="F287" s="134">
        <v>3518.3</v>
      </c>
      <c r="G287" s="135"/>
      <c r="H287" s="251">
        <f t="shared" si="23"/>
        <v>0.90212820512820513</v>
      </c>
    </row>
    <row r="288" spans="1:8" ht="22.5" x14ac:dyDescent="0.2">
      <c r="A288" s="21"/>
      <c r="B288" s="32"/>
      <c r="C288" s="10">
        <v>4370</v>
      </c>
      <c r="D288" s="84" t="s">
        <v>245</v>
      </c>
      <c r="E288" s="133">
        <v>532.5</v>
      </c>
      <c r="F288" s="134">
        <v>532.5</v>
      </c>
      <c r="G288" s="135"/>
      <c r="H288" s="251">
        <f t="shared" si="23"/>
        <v>1</v>
      </c>
    </row>
    <row r="289" spans="1:8" ht="22.5" x14ac:dyDescent="0.2">
      <c r="A289" s="21"/>
      <c r="B289" s="32"/>
      <c r="C289" s="10">
        <v>4400</v>
      </c>
      <c r="D289" s="84" t="s">
        <v>4</v>
      </c>
      <c r="E289" s="133">
        <v>123200</v>
      </c>
      <c r="F289" s="134">
        <v>122721.68</v>
      </c>
      <c r="G289" s="135"/>
      <c r="H289" s="251">
        <f t="shared" si="23"/>
        <v>0.99611753246753243</v>
      </c>
    </row>
    <row r="290" spans="1:8" ht="18" customHeight="1" x14ac:dyDescent="0.2">
      <c r="A290" s="21"/>
      <c r="B290" s="32"/>
      <c r="C290" s="15">
        <v>4410</v>
      </c>
      <c r="D290" s="105" t="s">
        <v>71</v>
      </c>
      <c r="E290" s="133">
        <v>1000</v>
      </c>
      <c r="F290" s="149">
        <v>0</v>
      </c>
      <c r="G290" s="165">
        <f t="shared" ref="G290" si="30">F290/E290</f>
        <v>0</v>
      </c>
      <c r="H290" s="251">
        <f t="shared" si="23"/>
        <v>0</v>
      </c>
    </row>
    <row r="291" spans="1:8" ht="18" customHeight="1" x14ac:dyDescent="0.2">
      <c r="A291" s="21"/>
      <c r="B291" s="32"/>
      <c r="C291" s="10">
        <v>4430</v>
      </c>
      <c r="D291" s="84" t="s">
        <v>72</v>
      </c>
      <c r="E291" s="133">
        <v>8600</v>
      </c>
      <c r="F291" s="134">
        <v>5198.5</v>
      </c>
      <c r="G291" s="135"/>
      <c r="H291" s="251">
        <f t="shared" si="23"/>
        <v>0.60447674418604647</v>
      </c>
    </row>
    <row r="292" spans="1:8" ht="22.5" x14ac:dyDescent="0.2">
      <c r="A292" s="21"/>
      <c r="B292" s="32"/>
      <c r="C292" s="10">
        <v>4440</v>
      </c>
      <c r="D292" s="84" t="s">
        <v>144</v>
      </c>
      <c r="E292" s="133">
        <v>497156</v>
      </c>
      <c r="F292" s="134">
        <v>492998.99</v>
      </c>
      <c r="G292" s="135"/>
      <c r="H292" s="251">
        <f t="shared" si="23"/>
        <v>0.99163841932914421</v>
      </c>
    </row>
    <row r="293" spans="1:8" ht="18" customHeight="1" x14ac:dyDescent="0.2">
      <c r="A293" s="21"/>
      <c r="B293" s="32"/>
      <c r="C293" s="86">
        <v>4510</v>
      </c>
      <c r="D293" s="84" t="s">
        <v>5</v>
      </c>
      <c r="E293" s="133">
        <v>300</v>
      </c>
      <c r="F293" s="149">
        <v>157.5</v>
      </c>
      <c r="G293" s="165">
        <f t="shared" ref="G293" si="31">F293/E293</f>
        <v>0.52500000000000002</v>
      </c>
      <c r="H293" s="251">
        <f t="shared" si="23"/>
        <v>0.52500000000000002</v>
      </c>
    </row>
    <row r="294" spans="1:8" ht="22.5" x14ac:dyDescent="0.2">
      <c r="A294" s="21"/>
      <c r="B294" s="32"/>
      <c r="C294" s="10">
        <v>4700</v>
      </c>
      <c r="D294" s="84" t="s">
        <v>190</v>
      </c>
      <c r="E294" s="133">
        <v>3300</v>
      </c>
      <c r="F294" s="134">
        <v>785</v>
      </c>
      <c r="G294" s="135"/>
      <c r="H294" s="251">
        <f t="shared" si="23"/>
        <v>0.23787878787878788</v>
      </c>
    </row>
    <row r="295" spans="1:8" ht="22.5" x14ac:dyDescent="0.2">
      <c r="A295" s="21"/>
      <c r="B295" s="32"/>
      <c r="C295" s="10">
        <v>4710</v>
      </c>
      <c r="D295" s="84" t="s">
        <v>220</v>
      </c>
      <c r="E295" s="133">
        <v>14585</v>
      </c>
      <c r="F295" s="134">
        <v>12537.55</v>
      </c>
      <c r="G295" s="135"/>
      <c r="H295" s="251">
        <f t="shared" si="23"/>
        <v>0.85961947206033595</v>
      </c>
    </row>
    <row r="296" spans="1:8" ht="24.75" customHeight="1" x14ac:dyDescent="0.2">
      <c r="A296" s="21"/>
      <c r="B296" s="32"/>
      <c r="C296" s="10">
        <v>4740</v>
      </c>
      <c r="D296" s="84" t="s">
        <v>246</v>
      </c>
      <c r="E296" s="133">
        <v>14963.16</v>
      </c>
      <c r="F296" s="134">
        <v>14963.16</v>
      </c>
      <c r="G296" s="135"/>
      <c r="H296" s="251">
        <f t="shared" si="23"/>
        <v>1</v>
      </c>
    </row>
    <row r="297" spans="1:8" ht="22.5" x14ac:dyDescent="0.2">
      <c r="A297" s="21"/>
      <c r="B297" s="32"/>
      <c r="C297" s="10">
        <v>4750</v>
      </c>
      <c r="D297" s="84" t="s">
        <v>250</v>
      </c>
      <c r="E297" s="133">
        <v>92657.3</v>
      </c>
      <c r="F297" s="134">
        <v>92657.3</v>
      </c>
      <c r="G297" s="135"/>
      <c r="H297" s="251">
        <f t="shared" si="23"/>
        <v>1</v>
      </c>
    </row>
    <row r="298" spans="1:8" ht="18" customHeight="1" x14ac:dyDescent="0.2">
      <c r="A298" s="21"/>
      <c r="B298" s="32"/>
      <c r="C298" s="10">
        <v>4790</v>
      </c>
      <c r="D298" s="84" t="s">
        <v>231</v>
      </c>
      <c r="E298" s="133">
        <v>8327209.3600000003</v>
      </c>
      <c r="F298" s="134">
        <v>8305589.5099999998</v>
      </c>
      <c r="G298" s="135"/>
      <c r="H298" s="251">
        <f t="shared" si="23"/>
        <v>0.99740371004674722</v>
      </c>
    </row>
    <row r="299" spans="1:8" ht="22.5" x14ac:dyDescent="0.2">
      <c r="A299" s="21"/>
      <c r="B299" s="32"/>
      <c r="C299" s="10">
        <v>4800</v>
      </c>
      <c r="D299" s="84" t="s">
        <v>232</v>
      </c>
      <c r="E299" s="133">
        <v>512647</v>
      </c>
      <c r="F299" s="134">
        <v>512646.56</v>
      </c>
      <c r="G299" s="135"/>
      <c r="H299" s="251">
        <f t="shared" si="23"/>
        <v>0.99999914170959747</v>
      </c>
    </row>
    <row r="300" spans="1:8" ht="33.75" x14ac:dyDescent="0.2">
      <c r="A300" s="21"/>
      <c r="B300" s="30"/>
      <c r="C300" s="10">
        <v>4850</v>
      </c>
      <c r="D300" s="84" t="s">
        <v>248</v>
      </c>
      <c r="E300" s="133">
        <v>19998.68</v>
      </c>
      <c r="F300" s="134">
        <v>19998.68</v>
      </c>
      <c r="G300" s="135"/>
      <c r="H300" s="251">
        <f t="shared" si="23"/>
        <v>1</v>
      </c>
    </row>
    <row r="301" spans="1:8" ht="22.5" x14ac:dyDescent="0.2">
      <c r="A301" s="21"/>
      <c r="B301" s="30"/>
      <c r="C301" s="10">
        <v>4860</v>
      </c>
      <c r="D301" s="84" t="s">
        <v>249</v>
      </c>
      <c r="E301" s="133">
        <v>156.86000000000001</v>
      </c>
      <c r="F301" s="134">
        <v>156.86000000000001</v>
      </c>
      <c r="G301" s="135"/>
      <c r="H301" s="251">
        <f t="shared" ref="H301" si="32">F301/E301</f>
        <v>1</v>
      </c>
    </row>
    <row r="302" spans="1:8" ht="18" customHeight="1" x14ac:dyDescent="0.2">
      <c r="A302" s="21"/>
      <c r="B302" s="11" t="s">
        <v>184</v>
      </c>
      <c r="C302" s="9"/>
      <c r="D302" s="88" t="s">
        <v>189</v>
      </c>
      <c r="E302" s="137">
        <f>SUM(E303:E308)</f>
        <v>94259</v>
      </c>
      <c r="F302" s="137">
        <f>SUM(F303:F308)</f>
        <v>83702.02</v>
      </c>
      <c r="G302" s="135"/>
      <c r="H302" s="251">
        <f t="shared" si="23"/>
        <v>0.8880002970538623</v>
      </c>
    </row>
    <row r="303" spans="1:8" ht="18" customHeight="1" x14ac:dyDescent="0.2">
      <c r="A303" s="21"/>
      <c r="B303" s="32"/>
      <c r="C303" s="10">
        <v>4110</v>
      </c>
      <c r="D303" s="84" t="s">
        <v>60</v>
      </c>
      <c r="E303" s="133">
        <v>2870</v>
      </c>
      <c r="F303" s="134">
        <v>2870</v>
      </c>
      <c r="G303" s="135"/>
      <c r="H303" s="251">
        <f t="shared" ref="H303:H304" si="33">F303/E303</f>
        <v>1</v>
      </c>
    </row>
    <row r="304" spans="1:8" ht="22.5" x14ac:dyDescent="0.2">
      <c r="A304" s="21"/>
      <c r="B304" s="32"/>
      <c r="C304" s="10">
        <v>4120</v>
      </c>
      <c r="D304" s="84" t="s">
        <v>222</v>
      </c>
      <c r="E304" s="133">
        <v>430</v>
      </c>
      <c r="F304" s="134">
        <v>430</v>
      </c>
      <c r="G304" s="135"/>
      <c r="H304" s="251">
        <f t="shared" si="33"/>
        <v>1</v>
      </c>
    </row>
    <row r="305" spans="1:8" ht="18" customHeight="1" x14ac:dyDescent="0.2">
      <c r="A305" s="21"/>
      <c r="B305" s="32"/>
      <c r="C305" s="33">
        <v>4210</v>
      </c>
      <c r="D305" s="85" t="s">
        <v>68</v>
      </c>
      <c r="E305" s="150">
        <v>51259</v>
      </c>
      <c r="F305" s="151">
        <v>41198.47</v>
      </c>
      <c r="G305" s="152"/>
      <c r="H305" s="256">
        <f t="shared" si="23"/>
        <v>0.8037314422833064</v>
      </c>
    </row>
    <row r="306" spans="1:8" ht="18" customHeight="1" x14ac:dyDescent="0.2">
      <c r="A306" s="21"/>
      <c r="B306" s="32"/>
      <c r="C306" s="10">
        <v>4240</v>
      </c>
      <c r="D306" s="84" t="s">
        <v>194</v>
      </c>
      <c r="E306" s="133">
        <v>16000</v>
      </c>
      <c r="F306" s="134">
        <v>16000</v>
      </c>
      <c r="G306" s="135"/>
      <c r="H306" s="251">
        <f t="shared" si="23"/>
        <v>1</v>
      </c>
    </row>
    <row r="307" spans="1:8" ht="18" customHeight="1" x14ac:dyDescent="0.2">
      <c r="A307" s="21"/>
      <c r="B307" s="30"/>
      <c r="C307" s="10">
        <v>4300</v>
      </c>
      <c r="D307" s="84" t="s">
        <v>62</v>
      </c>
      <c r="E307" s="133">
        <v>7000</v>
      </c>
      <c r="F307" s="134">
        <v>6503.55</v>
      </c>
      <c r="G307" s="135"/>
      <c r="H307" s="251">
        <f t="shared" si="23"/>
        <v>0.92907857142857142</v>
      </c>
    </row>
    <row r="308" spans="1:8" ht="18" customHeight="1" x14ac:dyDescent="0.2">
      <c r="A308" s="21"/>
      <c r="B308" s="32"/>
      <c r="C308" s="10">
        <v>4790</v>
      </c>
      <c r="D308" s="84" t="s">
        <v>231</v>
      </c>
      <c r="E308" s="161">
        <v>16700</v>
      </c>
      <c r="F308" s="162">
        <v>16700</v>
      </c>
      <c r="G308" s="163"/>
      <c r="H308" s="251">
        <f t="shared" ref="H308" si="34">F308/E308</f>
        <v>1</v>
      </c>
    </row>
    <row r="309" spans="1:8" ht="18" customHeight="1" x14ac:dyDescent="0.2">
      <c r="A309" s="21"/>
      <c r="B309" s="11" t="s">
        <v>233</v>
      </c>
      <c r="C309" s="9"/>
      <c r="D309" s="88" t="s">
        <v>18</v>
      </c>
      <c r="E309" s="169">
        <f>SUM(E310:E313)</f>
        <v>23803</v>
      </c>
      <c r="F309" s="169">
        <f>SUM(F310:F313)</f>
        <v>23280.07</v>
      </c>
      <c r="G309" s="170"/>
      <c r="H309" s="252">
        <f t="shared" si="23"/>
        <v>0.97803092047220941</v>
      </c>
    </row>
    <row r="310" spans="1:8" ht="18" customHeight="1" x14ac:dyDescent="0.2">
      <c r="A310" s="21"/>
      <c r="B310" s="31"/>
      <c r="C310" s="10">
        <v>4110</v>
      </c>
      <c r="D310" s="84" t="s">
        <v>60</v>
      </c>
      <c r="E310" s="161">
        <v>3600</v>
      </c>
      <c r="F310" s="162">
        <v>3218.66</v>
      </c>
      <c r="G310" s="163"/>
      <c r="H310" s="251">
        <f t="shared" si="23"/>
        <v>0.89407222222222216</v>
      </c>
    </row>
    <row r="311" spans="1:8" ht="22.5" x14ac:dyDescent="0.2">
      <c r="A311" s="21"/>
      <c r="B311" s="32"/>
      <c r="C311" s="10">
        <v>4120</v>
      </c>
      <c r="D311" s="84" t="s">
        <v>222</v>
      </c>
      <c r="E311" s="161">
        <v>550</v>
      </c>
      <c r="F311" s="162">
        <v>458.75</v>
      </c>
      <c r="G311" s="163"/>
      <c r="H311" s="251">
        <f t="shared" si="23"/>
        <v>0.83409090909090911</v>
      </c>
    </row>
    <row r="312" spans="1:8" ht="22.5" x14ac:dyDescent="0.2">
      <c r="A312" s="21"/>
      <c r="B312" s="32"/>
      <c r="C312" s="10">
        <v>4710</v>
      </c>
      <c r="D312" s="84" t="s">
        <v>220</v>
      </c>
      <c r="E312" s="161">
        <v>50</v>
      </c>
      <c r="F312" s="162">
        <v>0</v>
      </c>
      <c r="G312" s="163"/>
      <c r="H312" s="251">
        <f t="shared" si="23"/>
        <v>0</v>
      </c>
    </row>
    <row r="313" spans="1:8" ht="18" customHeight="1" x14ac:dyDescent="0.2">
      <c r="A313" s="21"/>
      <c r="B313" s="32"/>
      <c r="C313" s="10">
        <v>4790</v>
      </c>
      <c r="D313" s="84" t="s">
        <v>231</v>
      </c>
      <c r="E313" s="161">
        <v>19603</v>
      </c>
      <c r="F313" s="162">
        <v>19602.66</v>
      </c>
      <c r="G313" s="163"/>
      <c r="H313" s="251">
        <f t="shared" si="23"/>
        <v>0.99998265571596179</v>
      </c>
    </row>
    <row r="314" spans="1:8" ht="18" customHeight="1" x14ac:dyDescent="0.2">
      <c r="A314" s="21"/>
      <c r="B314" s="11" t="s">
        <v>185</v>
      </c>
      <c r="C314" s="44"/>
      <c r="D314" s="101" t="s">
        <v>186</v>
      </c>
      <c r="E314" s="169">
        <f>SUM(E315:E348)</f>
        <v>18529032.919999998</v>
      </c>
      <c r="F314" s="169">
        <f>SUM(F315:F348)</f>
        <v>18237766.740000002</v>
      </c>
      <c r="G314" s="170"/>
      <c r="H314" s="192">
        <f t="shared" si="23"/>
        <v>0.98428055143203896</v>
      </c>
    </row>
    <row r="315" spans="1:8" ht="22.5" x14ac:dyDescent="0.2">
      <c r="A315" s="21"/>
      <c r="B315" s="31"/>
      <c r="C315" s="10">
        <v>2540</v>
      </c>
      <c r="D315" s="84" t="s">
        <v>130</v>
      </c>
      <c r="E315" s="133">
        <v>929430</v>
      </c>
      <c r="F315" s="149">
        <v>920733.32</v>
      </c>
      <c r="G315" s="135"/>
      <c r="H315" s="251">
        <f t="shared" si="23"/>
        <v>0.99064299624501029</v>
      </c>
    </row>
    <row r="316" spans="1:8" s="69" customFormat="1" ht="24" customHeight="1" x14ac:dyDescent="0.2">
      <c r="A316" s="66"/>
      <c r="B316" s="67"/>
      <c r="C316" s="72"/>
      <c r="D316" s="95" t="s">
        <v>254</v>
      </c>
      <c r="E316" s="156"/>
      <c r="F316" s="171"/>
      <c r="G316" s="141"/>
      <c r="H316" s="258"/>
    </row>
    <row r="317" spans="1:8" ht="22.5" x14ac:dyDescent="0.2">
      <c r="A317" s="21"/>
      <c r="B317" s="32"/>
      <c r="C317" s="10">
        <v>3020</v>
      </c>
      <c r="D317" s="84" t="s">
        <v>112</v>
      </c>
      <c r="E317" s="133">
        <v>6862</v>
      </c>
      <c r="F317" s="149">
        <v>6862</v>
      </c>
      <c r="G317" s="135"/>
      <c r="H317" s="251">
        <f t="shared" ref="H317:H390" si="35">F317/E317</f>
        <v>1</v>
      </c>
    </row>
    <row r="318" spans="1:8" ht="18" customHeight="1" x14ac:dyDescent="0.2">
      <c r="A318" s="28"/>
      <c r="B318" s="30"/>
      <c r="C318" s="10">
        <v>4010</v>
      </c>
      <c r="D318" s="84" t="s">
        <v>111</v>
      </c>
      <c r="E318" s="133">
        <v>1535582</v>
      </c>
      <c r="F318" s="134">
        <v>1529787.78</v>
      </c>
      <c r="G318" s="135"/>
      <c r="H318" s="251">
        <f t="shared" si="35"/>
        <v>0.99622669450410339</v>
      </c>
    </row>
    <row r="319" spans="1:8" ht="18" customHeight="1" x14ac:dyDescent="0.2">
      <c r="A319" s="20"/>
      <c r="B319" s="31"/>
      <c r="C319" s="10">
        <v>4040</v>
      </c>
      <c r="D319" s="84" t="s">
        <v>76</v>
      </c>
      <c r="E319" s="133">
        <v>66806</v>
      </c>
      <c r="F319" s="134">
        <v>66804.91</v>
      </c>
      <c r="G319" s="135"/>
      <c r="H319" s="251">
        <f t="shared" si="35"/>
        <v>0.99998368410023053</v>
      </c>
    </row>
    <row r="320" spans="1:8" ht="18" customHeight="1" x14ac:dyDescent="0.2">
      <c r="A320" s="21"/>
      <c r="B320" s="32"/>
      <c r="C320" s="10">
        <v>4110</v>
      </c>
      <c r="D320" s="84" t="s">
        <v>60</v>
      </c>
      <c r="E320" s="133">
        <v>2030419.84</v>
      </c>
      <c r="F320" s="134">
        <v>2024831.15</v>
      </c>
      <c r="G320" s="135"/>
      <c r="H320" s="251">
        <f t="shared" si="35"/>
        <v>0.99724752000059247</v>
      </c>
    </row>
    <row r="321" spans="1:8" ht="22.5" x14ac:dyDescent="0.2">
      <c r="A321" s="21"/>
      <c r="B321" s="32"/>
      <c r="C321" s="10">
        <v>4120</v>
      </c>
      <c r="D321" s="84" t="s">
        <v>222</v>
      </c>
      <c r="E321" s="133">
        <v>209321.76</v>
      </c>
      <c r="F321" s="134">
        <v>204220.25</v>
      </c>
      <c r="G321" s="135"/>
      <c r="H321" s="251">
        <f t="shared" si="35"/>
        <v>0.97562838187487044</v>
      </c>
    </row>
    <row r="322" spans="1:8" ht="18" customHeight="1" x14ac:dyDescent="0.2">
      <c r="A322" s="21"/>
      <c r="B322" s="32"/>
      <c r="C322" s="12">
        <v>4140</v>
      </c>
      <c r="D322" s="106" t="s">
        <v>136</v>
      </c>
      <c r="E322" s="172">
        <v>82415</v>
      </c>
      <c r="F322" s="173">
        <v>81810</v>
      </c>
      <c r="G322" s="174"/>
      <c r="H322" s="251">
        <f t="shared" si="35"/>
        <v>0.99265910331857066</v>
      </c>
    </row>
    <row r="323" spans="1:8" ht="18" customHeight="1" x14ac:dyDescent="0.2">
      <c r="A323" s="21"/>
      <c r="B323" s="32"/>
      <c r="C323" s="12">
        <v>4170</v>
      </c>
      <c r="D323" s="106" t="s">
        <v>230</v>
      </c>
      <c r="E323" s="172">
        <v>21575</v>
      </c>
      <c r="F323" s="173">
        <v>21478</v>
      </c>
      <c r="G323" s="174"/>
      <c r="H323" s="251">
        <f t="shared" si="35"/>
        <v>0.99550405561993049</v>
      </c>
    </row>
    <row r="324" spans="1:8" ht="18" customHeight="1" x14ac:dyDescent="0.2">
      <c r="A324" s="21"/>
      <c r="B324" s="32"/>
      <c r="C324" s="12">
        <v>4210</v>
      </c>
      <c r="D324" s="106" t="s">
        <v>68</v>
      </c>
      <c r="E324" s="172">
        <v>282945</v>
      </c>
      <c r="F324" s="173">
        <v>273804.83</v>
      </c>
      <c r="G324" s="174"/>
      <c r="H324" s="251">
        <f t="shared" si="35"/>
        <v>0.96769630140133245</v>
      </c>
    </row>
    <row r="325" spans="1:8" ht="18" customHeight="1" x14ac:dyDescent="0.2">
      <c r="A325" s="21"/>
      <c r="B325" s="32"/>
      <c r="C325" s="12">
        <v>4240</v>
      </c>
      <c r="D325" s="106" t="s">
        <v>194</v>
      </c>
      <c r="E325" s="172">
        <v>206500</v>
      </c>
      <c r="F325" s="173">
        <v>153901.82999999999</v>
      </c>
      <c r="G325" s="174"/>
      <c r="H325" s="251">
        <f t="shared" si="35"/>
        <v>0.74528731234866819</v>
      </c>
    </row>
    <row r="326" spans="1:8" ht="18" customHeight="1" x14ac:dyDescent="0.2">
      <c r="A326" s="21"/>
      <c r="B326" s="32"/>
      <c r="C326" s="10">
        <v>4260</v>
      </c>
      <c r="D326" s="84" t="s">
        <v>61</v>
      </c>
      <c r="E326" s="133">
        <v>686596</v>
      </c>
      <c r="F326" s="134">
        <v>658990.93000000005</v>
      </c>
      <c r="G326" s="135"/>
      <c r="H326" s="251">
        <f t="shared" si="35"/>
        <v>0.95979430407401156</v>
      </c>
    </row>
    <row r="327" spans="1:8" ht="18" customHeight="1" x14ac:dyDescent="0.2">
      <c r="A327" s="21"/>
      <c r="B327" s="32"/>
      <c r="C327" s="10">
        <v>4270</v>
      </c>
      <c r="D327" s="84" t="s">
        <v>70</v>
      </c>
      <c r="E327" s="133">
        <v>511406</v>
      </c>
      <c r="F327" s="134">
        <v>353102.49</v>
      </c>
      <c r="G327" s="135"/>
      <c r="H327" s="251">
        <f t="shared" si="35"/>
        <v>0.69045433569414516</v>
      </c>
    </row>
    <row r="328" spans="1:8" ht="18" customHeight="1" x14ac:dyDescent="0.2">
      <c r="A328" s="21"/>
      <c r="B328" s="32"/>
      <c r="C328" s="10">
        <v>4280</v>
      </c>
      <c r="D328" s="84" t="s">
        <v>91</v>
      </c>
      <c r="E328" s="133">
        <v>5100</v>
      </c>
      <c r="F328" s="134">
        <v>5008.5</v>
      </c>
      <c r="G328" s="135"/>
      <c r="H328" s="251">
        <f t="shared" si="35"/>
        <v>0.98205882352941176</v>
      </c>
    </row>
    <row r="329" spans="1:8" ht="18" customHeight="1" x14ac:dyDescent="0.2">
      <c r="A329" s="21"/>
      <c r="B329" s="32"/>
      <c r="C329" s="10">
        <v>4300</v>
      </c>
      <c r="D329" s="84" t="s">
        <v>62</v>
      </c>
      <c r="E329" s="133">
        <v>380355</v>
      </c>
      <c r="F329" s="134">
        <v>378954.33</v>
      </c>
      <c r="G329" s="135"/>
      <c r="H329" s="251">
        <f t="shared" si="35"/>
        <v>0.99631746657727649</v>
      </c>
    </row>
    <row r="330" spans="1:8" ht="33.75" x14ac:dyDescent="0.2">
      <c r="A330" s="21"/>
      <c r="B330" s="32"/>
      <c r="C330" s="10">
        <v>4350</v>
      </c>
      <c r="D330" s="84" t="s">
        <v>244</v>
      </c>
      <c r="E330" s="133">
        <v>14890.16</v>
      </c>
      <c r="F330" s="134">
        <v>14890.16</v>
      </c>
      <c r="G330" s="135"/>
      <c r="H330" s="251">
        <f t="shared" si="35"/>
        <v>1</v>
      </c>
    </row>
    <row r="331" spans="1:8" ht="22.5" x14ac:dyDescent="0.2">
      <c r="A331" s="21"/>
      <c r="B331" s="32"/>
      <c r="C331" s="10">
        <v>4360</v>
      </c>
      <c r="D331" s="84" t="s">
        <v>153</v>
      </c>
      <c r="E331" s="133">
        <v>5500</v>
      </c>
      <c r="F331" s="134">
        <v>4478.6400000000003</v>
      </c>
      <c r="G331" s="135"/>
      <c r="H331" s="251">
        <f t="shared" si="35"/>
        <v>0.81429818181818192</v>
      </c>
    </row>
    <row r="332" spans="1:8" ht="22.5" x14ac:dyDescent="0.2">
      <c r="A332" s="21"/>
      <c r="B332" s="32"/>
      <c r="C332" s="10">
        <v>4370</v>
      </c>
      <c r="D332" s="84" t="s">
        <v>245</v>
      </c>
      <c r="E332" s="133">
        <v>519.52</v>
      </c>
      <c r="F332" s="134">
        <v>519.52</v>
      </c>
      <c r="G332" s="135"/>
      <c r="H332" s="251">
        <f t="shared" si="35"/>
        <v>1</v>
      </c>
    </row>
    <row r="333" spans="1:8" ht="22.5" x14ac:dyDescent="0.2">
      <c r="A333" s="21"/>
      <c r="B333" s="32"/>
      <c r="C333" s="10">
        <v>4390</v>
      </c>
      <c r="D333" s="84" t="s">
        <v>9</v>
      </c>
      <c r="E333" s="133">
        <v>1000</v>
      </c>
      <c r="F333" s="134">
        <v>0</v>
      </c>
      <c r="G333" s="135"/>
      <c r="H333" s="251">
        <f t="shared" si="35"/>
        <v>0</v>
      </c>
    </row>
    <row r="334" spans="1:8" ht="18" customHeight="1" x14ac:dyDescent="0.2">
      <c r="A334" s="21"/>
      <c r="B334" s="32"/>
      <c r="C334" s="10">
        <v>4410</v>
      </c>
      <c r="D334" s="84" t="s">
        <v>71</v>
      </c>
      <c r="E334" s="133">
        <v>4750</v>
      </c>
      <c r="F334" s="134">
        <v>4313.68</v>
      </c>
      <c r="G334" s="135"/>
      <c r="H334" s="251">
        <f t="shared" si="35"/>
        <v>0.90814315789473687</v>
      </c>
    </row>
    <row r="335" spans="1:8" ht="18" customHeight="1" x14ac:dyDescent="0.2">
      <c r="A335" s="21"/>
      <c r="B335" s="32"/>
      <c r="C335" s="10">
        <v>4430</v>
      </c>
      <c r="D335" s="84" t="s">
        <v>63</v>
      </c>
      <c r="E335" s="133">
        <v>48270</v>
      </c>
      <c r="F335" s="134">
        <v>48269.25</v>
      </c>
      <c r="G335" s="135"/>
      <c r="H335" s="251">
        <f t="shared" si="35"/>
        <v>0.99998446239900562</v>
      </c>
    </row>
    <row r="336" spans="1:8" ht="22.5" x14ac:dyDescent="0.2">
      <c r="A336" s="21"/>
      <c r="B336" s="32"/>
      <c r="C336" s="10">
        <v>4440</v>
      </c>
      <c r="D336" s="84" t="s">
        <v>144</v>
      </c>
      <c r="E336" s="133">
        <v>762774</v>
      </c>
      <c r="F336" s="134">
        <v>756163.3</v>
      </c>
      <c r="G336" s="135"/>
      <c r="H336" s="251">
        <f t="shared" si="35"/>
        <v>0.99133334382136784</v>
      </c>
    </row>
    <row r="337" spans="1:8" ht="18" customHeight="1" x14ac:dyDescent="0.2">
      <c r="A337" s="21"/>
      <c r="B337" s="32"/>
      <c r="C337" s="10">
        <v>4480</v>
      </c>
      <c r="D337" s="84" t="s">
        <v>64</v>
      </c>
      <c r="E337" s="133">
        <v>1178</v>
      </c>
      <c r="F337" s="134">
        <v>854</v>
      </c>
      <c r="G337" s="135"/>
      <c r="H337" s="251">
        <f t="shared" si="35"/>
        <v>0.72495755517826821</v>
      </c>
    </row>
    <row r="338" spans="1:8" ht="18" customHeight="1" x14ac:dyDescent="0.2">
      <c r="A338" s="21"/>
      <c r="B338" s="32"/>
      <c r="C338" s="10">
        <v>4510</v>
      </c>
      <c r="D338" s="84" t="s">
        <v>5</v>
      </c>
      <c r="E338" s="133">
        <v>600</v>
      </c>
      <c r="F338" s="134">
        <v>210</v>
      </c>
      <c r="G338" s="135"/>
      <c r="H338" s="251">
        <f t="shared" si="35"/>
        <v>0.35</v>
      </c>
    </row>
    <row r="339" spans="1:8" ht="22.5" x14ac:dyDescent="0.2">
      <c r="A339" s="21"/>
      <c r="B339" s="32"/>
      <c r="C339" s="10">
        <v>4520</v>
      </c>
      <c r="D339" s="84" t="s">
        <v>150</v>
      </c>
      <c r="E339" s="133">
        <v>2017</v>
      </c>
      <c r="F339" s="134">
        <v>17</v>
      </c>
      <c r="G339" s="135"/>
      <c r="H339" s="251">
        <f t="shared" si="35"/>
        <v>8.4283589489340602E-3</v>
      </c>
    </row>
    <row r="340" spans="1:8" ht="18" customHeight="1" x14ac:dyDescent="0.2">
      <c r="A340" s="21"/>
      <c r="B340" s="32"/>
      <c r="C340" s="10">
        <v>4530</v>
      </c>
      <c r="D340" s="84" t="s">
        <v>151</v>
      </c>
      <c r="E340" s="133">
        <v>1322</v>
      </c>
      <c r="F340" s="134">
        <v>271.14</v>
      </c>
      <c r="G340" s="135"/>
      <c r="H340" s="251">
        <f t="shared" si="35"/>
        <v>0.2050983358547655</v>
      </c>
    </row>
    <row r="341" spans="1:8" ht="22.5" x14ac:dyDescent="0.2">
      <c r="A341" s="21"/>
      <c r="B341" s="32"/>
      <c r="C341" s="10">
        <v>4700</v>
      </c>
      <c r="D341" s="84" t="s">
        <v>190</v>
      </c>
      <c r="E341" s="133">
        <v>5104</v>
      </c>
      <c r="F341" s="134">
        <v>3958.5</v>
      </c>
      <c r="G341" s="135"/>
      <c r="H341" s="251">
        <f t="shared" si="35"/>
        <v>0.77556818181818177</v>
      </c>
    </row>
    <row r="342" spans="1:8" ht="22.5" x14ac:dyDescent="0.2">
      <c r="A342" s="21"/>
      <c r="B342" s="32"/>
      <c r="C342" s="10">
        <v>4710</v>
      </c>
      <c r="D342" s="84" t="s">
        <v>220</v>
      </c>
      <c r="E342" s="133">
        <v>34917</v>
      </c>
      <c r="F342" s="134">
        <v>34875.589999999997</v>
      </c>
      <c r="G342" s="135"/>
      <c r="H342" s="251">
        <f t="shared" si="35"/>
        <v>0.9988140447346564</v>
      </c>
    </row>
    <row r="343" spans="1:8" ht="24.75" customHeight="1" x14ac:dyDescent="0.2">
      <c r="A343" s="21"/>
      <c r="B343" s="32"/>
      <c r="C343" s="10">
        <v>4740</v>
      </c>
      <c r="D343" s="84" t="s">
        <v>246</v>
      </c>
      <c r="E343" s="133">
        <v>8993.91</v>
      </c>
      <c r="F343" s="134">
        <v>8993.91</v>
      </c>
      <c r="G343" s="135"/>
      <c r="H343" s="251">
        <f t="shared" si="35"/>
        <v>1</v>
      </c>
    </row>
    <row r="344" spans="1:8" ht="22.5" x14ac:dyDescent="0.2">
      <c r="A344" s="21"/>
      <c r="B344" s="32"/>
      <c r="C344" s="10">
        <v>4750</v>
      </c>
      <c r="D344" s="84" t="s">
        <v>250</v>
      </c>
      <c r="E344" s="133">
        <v>88454</v>
      </c>
      <c r="F344" s="134">
        <v>88454</v>
      </c>
      <c r="G344" s="135"/>
      <c r="H344" s="251">
        <f t="shared" si="35"/>
        <v>1</v>
      </c>
    </row>
    <row r="345" spans="1:8" ht="17.25" customHeight="1" x14ac:dyDescent="0.2">
      <c r="A345" s="21"/>
      <c r="B345" s="32"/>
      <c r="C345" s="10">
        <v>4790</v>
      </c>
      <c r="D345" s="84" t="s">
        <v>231</v>
      </c>
      <c r="E345" s="133">
        <v>9958303.3200000003</v>
      </c>
      <c r="F345" s="134">
        <v>9956082.0600000005</v>
      </c>
      <c r="G345" s="135"/>
      <c r="H345" s="251">
        <f t="shared" si="35"/>
        <v>0.99977694393024374</v>
      </c>
    </row>
    <row r="346" spans="1:8" ht="22.5" x14ac:dyDescent="0.2">
      <c r="A346" s="21"/>
      <c r="B346" s="32"/>
      <c r="C346" s="10">
        <v>4800</v>
      </c>
      <c r="D346" s="84" t="s">
        <v>232</v>
      </c>
      <c r="E346" s="133">
        <v>615202</v>
      </c>
      <c r="F346" s="134">
        <v>615201.26</v>
      </c>
      <c r="G346" s="135"/>
      <c r="H346" s="251">
        <f t="shared" si="35"/>
        <v>0.99999879714305218</v>
      </c>
    </row>
    <row r="347" spans="1:8" ht="33.75" x14ac:dyDescent="0.2">
      <c r="A347" s="21"/>
      <c r="B347" s="32"/>
      <c r="C347" s="10">
        <v>4850</v>
      </c>
      <c r="D347" s="84" t="s">
        <v>248</v>
      </c>
      <c r="E347" s="133">
        <v>18457.689999999999</v>
      </c>
      <c r="F347" s="134">
        <v>18457.689999999999</v>
      </c>
      <c r="G347" s="135"/>
      <c r="H347" s="251">
        <f t="shared" si="35"/>
        <v>1</v>
      </c>
    </row>
    <row r="348" spans="1:8" ht="22.5" x14ac:dyDescent="0.2">
      <c r="A348" s="21"/>
      <c r="B348" s="30"/>
      <c r="C348" s="10">
        <v>4860</v>
      </c>
      <c r="D348" s="84" t="s">
        <v>249</v>
      </c>
      <c r="E348" s="133">
        <v>1466.72</v>
      </c>
      <c r="F348" s="134">
        <v>1466.72</v>
      </c>
      <c r="G348" s="135"/>
      <c r="H348" s="251">
        <f t="shared" si="35"/>
        <v>1</v>
      </c>
    </row>
    <row r="349" spans="1:8" ht="18" customHeight="1" x14ac:dyDescent="0.2">
      <c r="A349" s="21"/>
      <c r="B349" s="11" t="s">
        <v>191</v>
      </c>
      <c r="C349" s="9"/>
      <c r="D349" s="88" t="s">
        <v>192</v>
      </c>
      <c r="E349" s="137">
        <f>SUM(E350:E364)</f>
        <v>8104884.0800000001</v>
      </c>
      <c r="F349" s="137">
        <f>SUM(F350:F364)</f>
        <v>7164197.7800000003</v>
      </c>
      <c r="G349" s="137">
        <f>SUM(G350:G354)</f>
        <v>0</v>
      </c>
      <c r="H349" s="251">
        <f t="shared" si="35"/>
        <v>0.88393587240546945</v>
      </c>
    </row>
    <row r="350" spans="1:8" ht="33.75" x14ac:dyDescent="0.2">
      <c r="A350" s="21"/>
      <c r="B350" s="31"/>
      <c r="C350" s="10">
        <v>2540</v>
      </c>
      <c r="D350" s="84" t="s">
        <v>202</v>
      </c>
      <c r="E350" s="133">
        <v>7982727</v>
      </c>
      <c r="F350" s="149">
        <v>7043282.2599999998</v>
      </c>
      <c r="G350" s="135"/>
      <c r="H350" s="251">
        <f t="shared" si="35"/>
        <v>0.88231531154704401</v>
      </c>
    </row>
    <row r="351" spans="1:8" s="113" customFormat="1" ht="22.5" customHeight="1" x14ac:dyDescent="0.2">
      <c r="A351" s="109"/>
      <c r="B351" s="110"/>
      <c r="C351" s="221"/>
      <c r="D351" s="222" t="s">
        <v>296</v>
      </c>
      <c r="E351" s="231"/>
      <c r="F351" s="232"/>
      <c r="G351" s="233"/>
      <c r="H351" s="234"/>
    </row>
    <row r="352" spans="1:8" s="113" customFormat="1" ht="22.5" customHeight="1" x14ac:dyDescent="0.2">
      <c r="A352" s="109"/>
      <c r="B352" s="110"/>
      <c r="C352" s="221"/>
      <c r="D352" s="222" t="s">
        <v>297</v>
      </c>
      <c r="E352" s="231"/>
      <c r="F352" s="232"/>
      <c r="G352" s="233"/>
      <c r="H352" s="234"/>
    </row>
    <row r="353" spans="1:8" s="113" customFormat="1" ht="22.5" customHeight="1" x14ac:dyDescent="0.2">
      <c r="A353" s="277"/>
      <c r="B353" s="278"/>
      <c r="C353" s="114"/>
      <c r="D353" s="222" t="s">
        <v>298</v>
      </c>
      <c r="E353" s="235"/>
      <c r="F353" s="236"/>
      <c r="G353" s="237"/>
      <c r="H353" s="238"/>
    </row>
    <row r="354" spans="1:8" s="113" customFormat="1" ht="24" customHeight="1" x14ac:dyDescent="0.2">
      <c r="A354" s="279"/>
      <c r="B354" s="280"/>
      <c r="C354" s="111"/>
      <c r="D354" s="222" t="s">
        <v>299</v>
      </c>
      <c r="E354" s="244"/>
      <c r="F354" s="281"/>
      <c r="G354" s="246"/>
      <c r="H354" s="247"/>
    </row>
    <row r="355" spans="1:8" s="113" customFormat="1" ht="22.5" x14ac:dyDescent="0.2">
      <c r="A355" s="109"/>
      <c r="B355" s="110"/>
      <c r="C355" s="114"/>
      <c r="D355" s="222" t="s">
        <v>300</v>
      </c>
      <c r="E355" s="235"/>
      <c r="F355" s="236"/>
      <c r="G355" s="237"/>
      <c r="H355" s="238"/>
    </row>
    <row r="356" spans="1:8" ht="22.5" x14ac:dyDescent="0.2">
      <c r="A356" s="21"/>
      <c r="B356" s="32"/>
      <c r="C356" s="10">
        <v>3020</v>
      </c>
      <c r="D356" s="84" t="s">
        <v>112</v>
      </c>
      <c r="E356" s="133">
        <v>3690.32</v>
      </c>
      <c r="F356" s="134">
        <v>3685.43</v>
      </c>
      <c r="G356" s="135"/>
      <c r="H356" s="251">
        <f t="shared" ref="H356:H364" si="36">F356/E356</f>
        <v>0.99867491166077726</v>
      </c>
    </row>
    <row r="357" spans="1:8" ht="18" customHeight="1" x14ac:dyDescent="0.2">
      <c r="A357" s="21"/>
      <c r="B357" s="32"/>
      <c r="C357" s="10">
        <v>4010</v>
      </c>
      <c r="D357" s="84" t="s">
        <v>111</v>
      </c>
      <c r="E357" s="133">
        <v>4907</v>
      </c>
      <c r="F357" s="134">
        <v>4434.0200000000004</v>
      </c>
      <c r="G357" s="135"/>
      <c r="H357" s="251">
        <f t="shared" si="36"/>
        <v>0.90361116771958438</v>
      </c>
    </row>
    <row r="358" spans="1:8" ht="18" customHeight="1" x14ac:dyDescent="0.2">
      <c r="A358" s="21"/>
      <c r="B358" s="32"/>
      <c r="C358" s="10">
        <v>4110</v>
      </c>
      <c r="D358" s="84" t="s">
        <v>60</v>
      </c>
      <c r="E358" s="133">
        <v>17029.8</v>
      </c>
      <c r="F358" s="134">
        <v>16600.150000000001</v>
      </c>
      <c r="G358" s="135"/>
      <c r="H358" s="251">
        <f t="shared" si="36"/>
        <v>0.97477069607394107</v>
      </c>
    </row>
    <row r="359" spans="1:8" ht="22.5" x14ac:dyDescent="0.2">
      <c r="A359" s="21"/>
      <c r="B359" s="32"/>
      <c r="C359" s="10">
        <v>4120</v>
      </c>
      <c r="D359" s="84" t="s">
        <v>222</v>
      </c>
      <c r="E359" s="133">
        <v>1325</v>
      </c>
      <c r="F359" s="134">
        <v>1084.9000000000001</v>
      </c>
      <c r="G359" s="135"/>
      <c r="H359" s="251">
        <f t="shared" si="36"/>
        <v>0.81879245283018876</v>
      </c>
    </row>
    <row r="360" spans="1:8" ht="18" customHeight="1" x14ac:dyDescent="0.2">
      <c r="A360" s="21"/>
      <c r="B360" s="32"/>
      <c r="C360" s="10">
        <v>4170</v>
      </c>
      <c r="D360" s="84" t="s">
        <v>41</v>
      </c>
      <c r="E360" s="133">
        <v>14582</v>
      </c>
      <c r="F360" s="134">
        <v>14577.4</v>
      </c>
      <c r="G360" s="135"/>
      <c r="H360" s="251">
        <f t="shared" si="36"/>
        <v>0.99968454258675077</v>
      </c>
    </row>
    <row r="361" spans="1:8" ht="22.5" x14ac:dyDescent="0.2">
      <c r="A361" s="21"/>
      <c r="B361" s="32"/>
      <c r="C361" s="10">
        <v>4440</v>
      </c>
      <c r="D361" s="84" t="s">
        <v>144</v>
      </c>
      <c r="E361" s="133">
        <v>6084</v>
      </c>
      <c r="F361" s="134">
        <v>6083.58</v>
      </c>
      <c r="G361" s="135"/>
      <c r="H361" s="251">
        <f t="shared" si="36"/>
        <v>0.99993096646942803</v>
      </c>
    </row>
    <row r="362" spans="1:8" ht="22.5" x14ac:dyDescent="0.2">
      <c r="A362" s="21"/>
      <c r="B362" s="32"/>
      <c r="C362" s="10">
        <v>4710</v>
      </c>
      <c r="D362" s="84" t="s">
        <v>220</v>
      </c>
      <c r="E362" s="133">
        <v>60</v>
      </c>
      <c r="F362" s="134">
        <v>0</v>
      </c>
      <c r="G362" s="135"/>
      <c r="H362" s="251">
        <f t="shared" si="36"/>
        <v>0</v>
      </c>
    </row>
    <row r="363" spans="1:8" ht="18" customHeight="1" x14ac:dyDescent="0.2">
      <c r="A363" s="21"/>
      <c r="B363" s="32"/>
      <c r="C363" s="10">
        <v>4790</v>
      </c>
      <c r="D363" s="84" t="s">
        <v>231</v>
      </c>
      <c r="E363" s="133">
        <v>72939.960000000006</v>
      </c>
      <c r="F363" s="134">
        <v>72911.72</v>
      </c>
      <c r="G363" s="135"/>
      <c r="H363" s="251">
        <f t="shared" si="36"/>
        <v>0.99961283225271846</v>
      </c>
    </row>
    <row r="364" spans="1:8" ht="22.5" x14ac:dyDescent="0.2">
      <c r="A364" s="21"/>
      <c r="B364" s="32"/>
      <c r="C364" s="10">
        <v>4800</v>
      </c>
      <c r="D364" s="84" t="s">
        <v>232</v>
      </c>
      <c r="E364" s="133">
        <v>1539</v>
      </c>
      <c r="F364" s="134">
        <v>1538.32</v>
      </c>
      <c r="G364" s="135"/>
      <c r="H364" s="251">
        <f t="shared" si="36"/>
        <v>0.99955815464587394</v>
      </c>
    </row>
    <row r="365" spans="1:8" ht="18" customHeight="1" x14ac:dyDescent="0.2">
      <c r="A365" s="21"/>
      <c r="B365" s="11" t="s">
        <v>193</v>
      </c>
      <c r="C365" s="9"/>
      <c r="D365" s="88" t="s">
        <v>227</v>
      </c>
      <c r="E365" s="137">
        <f>SUM(E366:E390)</f>
        <v>2763588.25</v>
      </c>
      <c r="F365" s="137">
        <f>SUM(F366:F390)</f>
        <v>2734182.9800000004</v>
      </c>
      <c r="G365" s="139"/>
      <c r="H365" s="252">
        <f t="shared" si="35"/>
        <v>0.98935974995551546</v>
      </c>
    </row>
    <row r="366" spans="1:8" ht="22.5" x14ac:dyDescent="0.2">
      <c r="A366" s="21"/>
      <c r="B366" s="32"/>
      <c r="C366" s="10">
        <v>3020</v>
      </c>
      <c r="D366" s="84" t="s">
        <v>112</v>
      </c>
      <c r="E366" s="133">
        <v>27449.919999999998</v>
      </c>
      <c r="F366" s="134">
        <v>26755.63</v>
      </c>
      <c r="G366" s="135"/>
      <c r="H366" s="251">
        <f t="shared" ref="H366:H367" si="37">F366/E366</f>
        <v>0.97470703011156323</v>
      </c>
    </row>
    <row r="367" spans="1:8" ht="18" customHeight="1" x14ac:dyDescent="0.2">
      <c r="A367" s="21"/>
      <c r="B367" s="32"/>
      <c r="C367" s="10">
        <v>4010</v>
      </c>
      <c r="D367" s="84" t="s">
        <v>111</v>
      </c>
      <c r="E367" s="133">
        <v>266811</v>
      </c>
      <c r="F367" s="134">
        <v>260008.26</v>
      </c>
      <c r="G367" s="135"/>
      <c r="H367" s="251">
        <f t="shared" si="37"/>
        <v>0.97450352496711157</v>
      </c>
    </row>
    <row r="368" spans="1:8" ht="18" customHeight="1" x14ac:dyDescent="0.2">
      <c r="A368" s="21"/>
      <c r="B368" s="32"/>
      <c r="C368" s="10">
        <v>4040</v>
      </c>
      <c r="D368" s="84" t="s">
        <v>76</v>
      </c>
      <c r="E368" s="133">
        <v>19032</v>
      </c>
      <c r="F368" s="134">
        <v>19028.34</v>
      </c>
      <c r="G368" s="135"/>
      <c r="H368" s="251">
        <f t="shared" si="35"/>
        <v>0.99980769230769229</v>
      </c>
    </row>
    <row r="369" spans="1:8" ht="18" customHeight="1" x14ac:dyDescent="0.2">
      <c r="A369" s="21"/>
      <c r="B369" s="32"/>
      <c r="C369" s="10">
        <v>4110</v>
      </c>
      <c r="D369" s="84" t="s">
        <v>60</v>
      </c>
      <c r="E369" s="133">
        <v>317579.84999999998</v>
      </c>
      <c r="F369" s="134">
        <v>311827.46000000002</v>
      </c>
      <c r="G369" s="135"/>
      <c r="H369" s="251">
        <f t="shared" si="35"/>
        <v>0.98188679162106807</v>
      </c>
    </row>
    <row r="370" spans="1:8" ht="22.5" x14ac:dyDescent="0.2">
      <c r="A370" s="21"/>
      <c r="B370" s="32"/>
      <c r="C370" s="10">
        <v>4120</v>
      </c>
      <c r="D370" s="84" t="s">
        <v>222</v>
      </c>
      <c r="E370" s="133">
        <v>32667.08</v>
      </c>
      <c r="F370" s="134">
        <v>31095.33</v>
      </c>
      <c r="G370" s="135"/>
      <c r="H370" s="251">
        <f t="shared" si="35"/>
        <v>0.95188581287338814</v>
      </c>
    </row>
    <row r="371" spans="1:8" ht="18" customHeight="1" x14ac:dyDescent="0.2">
      <c r="A371" s="21"/>
      <c r="B371" s="32"/>
      <c r="C371" s="10">
        <v>4140</v>
      </c>
      <c r="D371" s="84" t="s">
        <v>136</v>
      </c>
      <c r="E371" s="133">
        <v>13172</v>
      </c>
      <c r="F371" s="134">
        <v>13049</v>
      </c>
      <c r="G371" s="135"/>
      <c r="H371" s="251">
        <f t="shared" si="35"/>
        <v>0.99066201032493162</v>
      </c>
    </row>
    <row r="372" spans="1:8" ht="18" customHeight="1" x14ac:dyDescent="0.2">
      <c r="A372" s="21"/>
      <c r="B372" s="32"/>
      <c r="C372" s="10">
        <v>4170</v>
      </c>
      <c r="D372" s="84" t="s">
        <v>41</v>
      </c>
      <c r="E372" s="133">
        <v>6808</v>
      </c>
      <c r="F372" s="134">
        <v>6755.1</v>
      </c>
      <c r="G372" s="135"/>
      <c r="H372" s="251">
        <f t="shared" si="35"/>
        <v>0.99222972972972978</v>
      </c>
    </row>
    <row r="373" spans="1:8" ht="18" customHeight="1" x14ac:dyDescent="0.2">
      <c r="A373" s="21"/>
      <c r="B373" s="32"/>
      <c r="C373" s="10">
        <v>4210</v>
      </c>
      <c r="D373" s="84" t="s">
        <v>68</v>
      </c>
      <c r="E373" s="133">
        <v>76790</v>
      </c>
      <c r="F373" s="134">
        <v>76761.38</v>
      </c>
      <c r="G373" s="135"/>
      <c r="H373" s="251">
        <f t="shared" si="35"/>
        <v>0.9996272952207319</v>
      </c>
    </row>
    <row r="374" spans="1:8" ht="18" customHeight="1" x14ac:dyDescent="0.2">
      <c r="A374" s="21"/>
      <c r="B374" s="32"/>
      <c r="C374" s="10">
        <v>4240</v>
      </c>
      <c r="D374" s="84" t="s">
        <v>194</v>
      </c>
      <c r="E374" s="133">
        <v>10400</v>
      </c>
      <c r="F374" s="134">
        <v>8983.4599999999991</v>
      </c>
      <c r="G374" s="135"/>
      <c r="H374" s="251">
        <f t="shared" si="35"/>
        <v>0.86379423076923068</v>
      </c>
    </row>
    <row r="375" spans="1:8" ht="18" customHeight="1" x14ac:dyDescent="0.2">
      <c r="A375" s="21"/>
      <c r="B375" s="32"/>
      <c r="C375" s="10">
        <v>4260</v>
      </c>
      <c r="D375" s="84" t="s">
        <v>61</v>
      </c>
      <c r="E375" s="133">
        <v>98726</v>
      </c>
      <c r="F375" s="134">
        <v>91826.12</v>
      </c>
      <c r="G375" s="135"/>
      <c r="H375" s="251">
        <f t="shared" si="35"/>
        <v>0.93011081174158783</v>
      </c>
    </row>
    <row r="376" spans="1:8" ht="18" customHeight="1" x14ac:dyDescent="0.2">
      <c r="A376" s="21"/>
      <c r="B376" s="32"/>
      <c r="C376" s="10">
        <v>4270</v>
      </c>
      <c r="D376" s="84" t="s">
        <v>70</v>
      </c>
      <c r="E376" s="133">
        <v>3000</v>
      </c>
      <c r="F376" s="134">
        <v>2364.5</v>
      </c>
      <c r="G376" s="135"/>
      <c r="H376" s="251">
        <f t="shared" si="35"/>
        <v>0.78816666666666668</v>
      </c>
    </row>
    <row r="377" spans="1:8" ht="18" customHeight="1" x14ac:dyDescent="0.2">
      <c r="A377" s="21"/>
      <c r="B377" s="32"/>
      <c r="C377" s="10">
        <v>4280</v>
      </c>
      <c r="D377" s="84" t="s">
        <v>91</v>
      </c>
      <c r="E377" s="133">
        <v>1380</v>
      </c>
      <c r="F377" s="134">
        <v>657.62</v>
      </c>
      <c r="G377" s="135"/>
      <c r="H377" s="251">
        <f t="shared" si="35"/>
        <v>0.47653623188405797</v>
      </c>
    </row>
    <row r="378" spans="1:8" ht="18" customHeight="1" x14ac:dyDescent="0.2">
      <c r="A378" s="21"/>
      <c r="B378" s="32"/>
      <c r="C378" s="10">
        <v>4300</v>
      </c>
      <c r="D378" s="84" t="s">
        <v>62</v>
      </c>
      <c r="E378" s="133">
        <v>179958</v>
      </c>
      <c r="F378" s="134">
        <v>178080.8</v>
      </c>
      <c r="G378" s="135"/>
      <c r="H378" s="251">
        <f t="shared" si="35"/>
        <v>0.98956867713577601</v>
      </c>
    </row>
    <row r="379" spans="1:8" ht="33.75" x14ac:dyDescent="0.2">
      <c r="A379" s="21"/>
      <c r="B379" s="32"/>
      <c r="C379" s="10">
        <v>4350</v>
      </c>
      <c r="D379" s="84" t="s">
        <v>244</v>
      </c>
      <c r="E379" s="133">
        <v>8000</v>
      </c>
      <c r="F379" s="134">
        <v>8000</v>
      </c>
      <c r="G379" s="135"/>
      <c r="H379" s="251">
        <f t="shared" ref="H379" si="38">F379/E379</f>
        <v>1</v>
      </c>
    </row>
    <row r="380" spans="1:8" ht="22.5" x14ac:dyDescent="0.2">
      <c r="A380" s="21"/>
      <c r="B380" s="32"/>
      <c r="C380" s="10">
        <v>4360</v>
      </c>
      <c r="D380" s="84" t="s">
        <v>153</v>
      </c>
      <c r="E380" s="133">
        <v>800</v>
      </c>
      <c r="F380" s="134">
        <v>719.88</v>
      </c>
      <c r="G380" s="135"/>
      <c r="H380" s="251">
        <f t="shared" si="35"/>
        <v>0.89985000000000004</v>
      </c>
    </row>
    <row r="381" spans="1:8" ht="18" customHeight="1" x14ac:dyDescent="0.2">
      <c r="A381" s="21"/>
      <c r="B381" s="32"/>
      <c r="C381" s="10">
        <v>4410</v>
      </c>
      <c r="D381" s="84" t="s">
        <v>71</v>
      </c>
      <c r="E381" s="133">
        <v>2315</v>
      </c>
      <c r="F381" s="134">
        <v>1799.8</v>
      </c>
      <c r="G381" s="135"/>
      <c r="H381" s="251">
        <f t="shared" si="35"/>
        <v>0.77745140388768896</v>
      </c>
    </row>
    <row r="382" spans="1:8" ht="18" customHeight="1" x14ac:dyDescent="0.2">
      <c r="A382" s="21"/>
      <c r="B382" s="32"/>
      <c r="C382" s="10">
        <v>4430</v>
      </c>
      <c r="D382" s="84" t="s">
        <v>63</v>
      </c>
      <c r="E382" s="133">
        <v>1638</v>
      </c>
      <c r="F382" s="134">
        <v>1637.5</v>
      </c>
      <c r="G382" s="135"/>
      <c r="H382" s="251">
        <f t="shared" si="35"/>
        <v>0.9996947496947497</v>
      </c>
    </row>
    <row r="383" spans="1:8" ht="22.5" x14ac:dyDescent="0.2">
      <c r="A383" s="21"/>
      <c r="B383" s="32"/>
      <c r="C383" s="10">
        <v>4440</v>
      </c>
      <c r="D383" s="84" t="s">
        <v>144</v>
      </c>
      <c r="E383" s="133">
        <v>114783</v>
      </c>
      <c r="F383" s="134">
        <v>114782.39999999999</v>
      </c>
      <c r="G383" s="135"/>
      <c r="H383" s="251">
        <f t="shared" si="35"/>
        <v>0.99999477274509285</v>
      </c>
    </row>
    <row r="384" spans="1:8" ht="22.5" x14ac:dyDescent="0.2">
      <c r="A384" s="21"/>
      <c r="B384" s="32"/>
      <c r="C384" s="10">
        <v>4700</v>
      </c>
      <c r="D384" s="84" t="s">
        <v>190</v>
      </c>
      <c r="E384" s="133">
        <v>1600</v>
      </c>
      <c r="F384" s="134">
        <v>1375</v>
      </c>
      <c r="G384" s="135"/>
      <c r="H384" s="251">
        <f t="shared" ref="H384" si="39">F384/E384</f>
        <v>0.859375</v>
      </c>
    </row>
    <row r="385" spans="1:8" ht="22.5" x14ac:dyDescent="0.2">
      <c r="A385" s="21"/>
      <c r="B385" s="32"/>
      <c r="C385" s="10">
        <v>4710</v>
      </c>
      <c r="D385" s="84" t="s">
        <v>220</v>
      </c>
      <c r="E385" s="133">
        <v>5610</v>
      </c>
      <c r="F385" s="134">
        <v>4848.1000000000004</v>
      </c>
      <c r="G385" s="135"/>
      <c r="H385" s="251">
        <f t="shared" si="35"/>
        <v>0.86418894830659543</v>
      </c>
    </row>
    <row r="386" spans="1:8" ht="24.75" customHeight="1" x14ac:dyDescent="0.2">
      <c r="A386" s="21"/>
      <c r="B386" s="32"/>
      <c r="C386" s="10">
        <v>4740</v>
      </c>
      <c r="D386" s="84" t="s">
        <v>246</v>
      </c>
      <c r="E386" s="133">
        <v>500</v>
      </c>
      <c r="F386" s="134">
        <v>500</v>
      </c>
      <c r="G386" s="135"/>
      <c r="H386" s="251">
        <f t="shared" ref="H386" si="40">F386/E386</f>
        <v>1</v>
      </c>
    </row>
    <row r="387" spans="1:8" ht="22.5" x14ac:dyDescent="0.2">
      <c r="A387" s="21"/>
      <c r="B387" s="32"/>
      <c r="C387" s="10">
        <v>4750</v>
      </c>
      <c r="D387" s="84" t="s">
        <v>250</v>
      </c>
      <c r="E387" s="133">
        <v>7102</v>
      </c>
      <c r="F387" s="134">
        <v>7102</v>
      </c>
      <c r="G387" s="135"/>
      <c r="H387" s="251">
        <f t="shared" si="35"/>
        <v>1</v>
      </c>
    </row>
    <row r="388" spans="1:8" ht="18" customHeight="1" x14ac:dyDescent="0.2">
      <c r="A388" s="21"/>
      <c r="B388" s="32"/>
      <c r="C388" s="10">
        <v>4790</v>
      </c>
      <c r="D388" s="84" t="s">
        <v>231</v>
      </c>
      <c r="E388" s="133">
        <v>1470152.4</v>
      </c>
      <c r="F388" s="134">
        <v>1468911.85</v>
      </c>
      <c r="G388" s="135"/>
      <c r="H388" s="251">
        <f t="shared" si="35"/>
        <v>0.99915617591754446</v>
      </c>
    </row>
    <row r="389" spans="1:8" ht="22.5" x14ac:dyDescent="0.2">
      <c r="A389" s="28"/>
      <c r="B389" s="30"/>
      <c r="C389" s="10">
        <v>4800</v>
      </c>
      <c r="D389" s="84" t="s">
        <v>234</v>
      </c>
      <c r="E389" s="133">
        <v>95828</v>
      </c>
      <c r="F389" s="134">
        <v>95827.45</v>
      </c>
      <c r="G389" s="135"/>
      <c r="H389" s="251">
        <f t="shared" si="35"/>
        <v>0.99999426055015228</v>
      </c>
    </row>
    <row r="390" spans="1:8" ht="33.75" x14ac:dyDescent="0.2">
      <c r="A390" s="20"/>
      <c r="B390" s="14"/>
      <c r="C390" s="10">
        <v>4850</v>
      </c>
      <c r="D390" s="84" t="s">
        <v>248</v>
      </c>
      <c r="E390" s="133">
        <v>1486</v>
      </c>
      <c r="F390" s="134">
        <v>1486</v>
      </c>
      <c r="G390" s="135"/>
      <c r="H390" s="251">
        <f t="shared" si="35"/>
        <v>1</v>
      </c>
    </row>
    <row r="391" spans="1:8" ht="18" customHeight="1" x14ac:dyDescent="0.2">
      <c r="A391" s="21"/>
      <c r="B391" s="11">
        <v>80120</v>
      </c>
      <c r="C391" s="9"/>
      <c r="D391" s="88" t="s">
        <v>96</v>
      </c>
      <c r="E391" s="137">
        <f>SUM(E392:E424)</f>
        <v>19097902.530000001</v>
      </c>
      <c r="F391" s="137">
        <f>SUM(F392:F424)</f>
        <v>18857502.190000001</v>
      </c>
      <c r="G391" s="139"/>
      <c r="H391" s="252">
        <f>F391/E391</f>
        <v>0.98741221243419974</v>
      </c>
    </row>
    <row r="392" spans="1:8" ht="22.5" x14ac:dyDescent="0.2">
      <c r="A392" s="21"/>
      <c r="B392" s="31"/>
      <c r="C392" s="10">
        <v>2540</v>
      </c>
      <c r="D392" s="84" t="s">
        <v>130</v>
      </c>
      <c r="E392" s="133">
        <v>3766280</v>
      </c>
      <c r="F392" s="149">
        <v>3663412.35</v>
      </c>
      <c r="G392" s="135"/>
      <c r="H392" s="251">
        <f>F392/E392</f>
        <v>0.9726872006329853</v>
      </c>
    </row>
    <row r="393" spans="1:8" s="113" customFormat="1" ht="22.5" customHeight="1" x14ac:dyDescent="0.2">
      <c r="A393" s="109"/>
      <c r="B393" s="110"/>
      <c r="C393" s="221"/>
      <c r="D393" s="112" t="s">
        <v>303</v>
      </c>
      <c r="E393" s="239"/>
      <c r="F393" s="240"/>
      <c r="G393" s="241"/>
      <c r="H393" s="242"/>
    </row>
    <row r="394" spans="1:8" s="113" customFormat="1" ht="16.5" customHeight="1" x14ac:dyDescent="0.2">
      <c r="A394" s="109"/>
      <c r="B394" s="110"/>
      <c r="C394" s="221"/>
      <c r="D394" s="112" t="s">
        <v>301</v>
      </c>
      <c r="E394" s="189"/>
      <c r="F394" s="243"/>
      <c r="G394" s="191"/>
      <c r="H394" s="192"/>
    </row>
    <row r="395" spans="1:8" s="113" customFormat="1" ht="22.5" x14ac:dyDescent="0.2">
      <c r="A395" s="109"/>
      <c r="B395" s="110"/>
      <c r="C395" s="114"/>
      <c r="D395" s="112" t="s">
        <v>302</v>
      </c>
      <c r="E395" s="189"/>
      <c r="F395" s="243"/>
      <c r="G395" s="191"/>
      <c r="H395" s="192"/>
    </row>
    <row r="396" spans="1:8" ht="22.5" x14ac:dyDescent="0.2">
      <c r="A396" s="21"/>
      <c r="B396" s="32"/>
      <c r="C396" s="10">
        <v>3020</v>
      </c>
      <c r="D396" s="84" t="s">
        <v>112</v>
      </c>
      <c r="E396" s="133">
        <v>19080.759999999998</v>
      </c>
      <c r="F396" s="134">
        <v>19021.27</v>
      </c>
      <c r="G396" s="135"/>
      <c r="H396" s="251">
        <f t="shared" ref="H396:H447" si="41">F396/E396</f>
        <v>0.99688219966081026</v>
      </c>
    </row>
    <row r="397" spans="1:8" ht="18" customHeight="1" x14ac:dyDescent="0.2">
      <c r="A397" s="21"/>
      <c r="B397" s="32"/>
      <c r="C397" s="10">
        <v>4010</v>
      </c>
      <c r="D397" s="84" t="s">
        <v>111</v>
      </c>
      <c r="E397" s="133">
        <v>902035</v>
      </c>
      <c r="F397" s="134">
        <v>890388.33</v>
      </c>
      <c r="G397" s="135"/>
      <c r="H397" s="251">
        <f t="shared" si="41"/>
        <v>0.98708845000471157</v>
      </c>
    </row>
    <row r="398" spans="1:8" ht="18" customHeight="1" x14ac:dyDescent="0.2">
      <c r="A398" s="21"/>
      <c r="B398" s="32"/>
      <c r="C398" s="10">
        <v>4040</v>
      </c>
      <c r="D398" s="84" t="s">
        <v>76</v>
      </c>
      <c r="E398" s="133">
        <v>58885</v>
      </c>
      <c r="F398" s="134">
        <v>58882.400000000001</v>
      </c>
      <c r="G398" s="135"/>
      <c r="H398" s="251">
        <f t="shared" si="41"/>
        <v>0.99995584614078292</v>
      </c>
    </row>
    <row r="399" spans="1:8" ht="18" customHeight="1" x14ac:dyDescent="0.2">
      <c r="A399" s="21"/>
      <c r="B399" s="32"/>
      <c r="C399" s="10">
        <v>4110</v>
      </c>
      <c r="D399" s="84" t="s">
        <v>60</v>
      </c>
      <c r="E399" s="133">
        <v>1841791.71</v>
      </c>
      <c r="F399" s="134">
        <v>1837337.01</v>
      </c>
      <c r="G399" s="135"/>
      <c r="H399" s="251">
        <f t="shared" si="41"/>
        <v>0.99758132259157584</v>
      </c>
    </row>
    <row r="400" spans="1:8" ht="22.5" x14ac:dyDescent="0.2">
      <c r="A400" s="21"/>
      <c r="B400" s="32"/>
      <c r="C400" s="10">
        <v>4120</v>
      </c>
      <c r="D400" s="84" t="s">
        <v>222</v>
      </c>
      <c r="E400" s="133">
        <v>195678.92</v>
      </c>
      <c r="F400" s="134">
        <v>193867.62</v>
      </c>
      <c r="G400" s="135"/>
      <c r="H400" s="251">
        <f t="shared" si="41"/>
        <v>0.99074350982722093</v>
      </c>
    </row>
    <row r="401" spans="1:8" ht="18" customHeight="1" x14ac:dyDescent="0.2">
      <c r="A401" s="21"/>
      <c r="B401" s="32"/>
      <c r="C401" s="10">
        <v>4140</v>
      </c>
      <c r="D401" s="84" t="s">
        <v>136</v>
      </c>
      <c r="E401" s="133">
        <v>24200</v>
      </c>
      <c r="F401" s="134">
        <v>24118</v>
      </c>
      <c r="G401" s="135"/>
      <c r="H401" s="251">
        <f t="shared" si="41"/>
        <v>0.9966115702479339</v>
      </c>
    </row>
    <row r="402" spans="1:8" ht="18" customHeight="1" x14ac:dyDescent="0.2">
      <c r="A402" s="21"/>
      <c r="B402" s="32"/>
      <c r="C402" s="33">
        <v>4170</v>
      </c>
      <c r="D402" s="85" t="s">
        <v>41</v>
      </c>
      <c r="E402" s="150">
        <v>76230</v>
      </c>
      <c r="F402" s="151">
        <v>76050.7</v>
      </c>
      <c r="G402" s="152"/>
      <c r="H402" s="256">
        <f t="shared" si="41"/>
        <v>0.99764790764790756</v>
      </c>
    </row>
    <row r="403" spans="1:8" ht="18" customHeight="1" x14ac:dyDescent="0.2">
      <c r="A403" s="21"/>
      <c r="B403" s="32"/>
      <c r="C403" s="10">
        <v>4210</v>
      </c>
      <c r="D403" s="84" t="s">
        <v>68</v>
      </c>
      <c r="E403" s="133">
        <v>131043.13</v>
      </c>
      <c r="F403" s="134">
        <v>130944.61</v>
      </c>
      <c r="G403" s="135"/>
      <c r="H403" s="251">
        <f t="shared" si="41"/>
        <v>0.99924818645586377</v>
      </c>
    </row>
    <row r="404" spans="1:8" ht="18" customHeight="1" x14ac:dyDescent="0.2">
      <c r="A404" s="21"/>
      <c r="B404" s="32"/>
      <c r="C404" s="10">
        <v>4240</v>
      </c>
      <c r="D404" s="84" t="s">
        <v>194</v>
      </c>
      <c r="E404" s="133">
        <v>22400</v>
      </c>
      <c r="F404" s="134">
        <v>22324.93</v>
      </c>
      <c r="G404" s="135"/>
      <c r="H404" s="251">
        <f t="shared" si="41"/>
        <v>0.99664866071428571</v>
      </c>
    </row>
    <row r="405" spans="1:8" ht="18" customHeight="1" x14ac:dyDescent="0.2">
      <c r="A405" s="21"/>
      <c r="B405" s="32"/>
      <c r="C405" s="34">
        <v>4260</v>
      </c>
      <c r="D405" s="89" t="s">
        <v>61</v>
      </c>
      <c r="E405" s="161">
        <v>365356</v>
      </c>
      <c r="F405" s="162">
        <v>354722.1</v>
      </c>
      <c r="G405" s="163"/>
      <c r="H405" s="257">
        <f t="shared" si="41"/>
        <v>0.97089441530999898</v>
      </c>
    </row>
    <row r="406" spans="1:8" ht="18" customHeight="1" x14ac:dyDescent="0.2">
      <c r="A406" s="21"/>
      <c r="B406" s="32"/>
      <c r="C406" s="10">
        <v>4270</v>
      </c>
      <c r="D406" s="84" t="s">
        <v>70</v>
      </c>
      <c r="E406" s="133">
        <v>339011.21</v>
      </c>
      <c r="F406" s="134">
        <v>251808.71</v>
      </c>
      <c r="G406" s="135"/>
      <c r="H406" s="251">
        <f t="shared" si="41"/>
        <v>0.74277399263581867</v>
      </c>
    </row>
    <row r="407" spans="1:8" ht="18" customHeight="1" x14ac:dyDescent="0.2">
      <c r="A407" s="21"/>
      <c r="B407" s="32"/>
      <c r="C407" s="10">
        <v>4280</v>
      </c>
      <c r="D407" s="84" t="s">
        <v>91</v>
      </c>
      <c r="E407" s="133">
        <v>4877</v>
      </c>
      <c r="F407" s="134">
        <v>4434.38</v>
      </c>
      <c r="G407" s="135"/>
      <c r="H407" s="251">
        <f t="shared" si="41"/>
        <v>0.90924338732827559</v>
      </c>
    </row>
    <row r="408" spans="1:8" ht="18" customHeight="1" x14ac:dyDescent="0.2">
      <c r="A408" s="21"/>
      <c r="B408" s="32"/>
      <c r="C408" s="10">
        <v>4300</v>
      </c>
      <c r="D408" s="84" t="s">
        <v>62</v>
      </c>
      <c r="E408" s="133">
        <v>190067</v>
      </c>
      <c r="F408" s="134">
        <v>186736.6</v>
      </c>
      <c r="G408" s="135"/>
      <c r="H408" s="251">
        <f t="shared" si="41"/>
        <v>0.98247775784328684</v>
      </c>
    </row>
    <row r="409" spans="1:8" ht="33.75" x14ac:dyDescent="0.2">
      <c r="A409" s="21"/>
      <c r="B409" s="32"/>
      <c r="C409" s="10">
        <v>4350</v>
      </c>
      <c r="D409" s="84" t="s">
        <v>244</v>
      </c>
      <c r="E409" s="133">
        <v>16700</v>
      </c>
      <c r="F409" s="134">
        <v>16700</v>
      </c>
      <c r="G409" s="135"/>
      <c r="H409" s="251">
        <f t="shared" si="41"/>
        <v>1</v>
      </c>
    </row>
    <row r="410" spans="1:8" ht="22.5" x14ac:dyDescent="0.2">
      <c r="A410" s="21"/>
      <c r="B410" s="32"/>
      <c r="C410" s="10">
        <v>4360</v>
      </c>
      <c r="D410" s="84" t="s">
        <v>153</v>
      </c>
      <c r="E410" s="133">
        <v>2400</v>
      </c>
      <c r="F410" s="134">
        <v>1982.24</v>
      </c>
      <c r="G410" s="135"/>
      <c r="H410" s="251">
        <f t="shared" si="41"/>
        <v>0.8259333333333333</v>
      </c>
    </row>
    <row r="411" spans="1:8" ht="22.5" x14ac:dyDescent="0.2">
      <c r="A411" s="21"/>
      <c r="B411" s="32"/>
      <c r="C411" s="10">
        <v>4370</v>
      </c>
      <c r="D411" s="84" t="s">
        <v>245</v>
      </c>
      <c r="E411" s="133">
        <v>760.8</v>
      </c>
      <c r="F411" s="134">
        <v>760.8</v>
      </c>
      <c r="G411" s="135"/>
      <c r="H411" s="251">
        <f t="shared" si="41"/>
        <v>1</v>
      </c>
    </row>
    <row r="412" spans="1:8" ht="18" customHeight="1" x14ac:dyDescent="0.2">
      <c r="A412" s="21"/>
      <c r="B412" s="32"/>
      <c r="C412" s="10">
        <v>4410</v>
      </c>
      <c r="D412" s="84" t="s">
        <v>71</v>
      </c>
      <c r="E412" s="133">
        <v>5885</v>
      </c>
      <c r="F412" s="134">
        <v>4654.4799999999996</v>
      </c>
      <c r="G412" s="135"/>
      <c r="H412" s="251">
        <f t="shared" si="41"/>
        <v>0.7909056924384027</v>
      </c>
    </row>
    <row r="413" spans="1:8" ht="18" customHeight="1" x14ac:dyDescent="0.2">
      <c r="A413" s="21"/>
      <c r="B413" s="32"/>
      <c r="C413" s="10">
        <v>4430</v>
      </c>
      <c r="D413" s="84" t="s">
        <v>63</v>
      </c>
      <c r="E413" s="133">
        <v>10229</v>
      </c>
      <c r="F413" s="134">
        <v>10228.5</v>
      </c>
      <c r="G413" s="135"/>
      <c r="H413" s="251">
        <f t="shared" si="41"/>
        <v>0.99995111936650694</v>
      </c>
    </row>
    <row r="414" spans="1:8" ht="22.5" x14ac:dyDescent="0.2">
      <c r="A414" s="21"/>
      <c r="B414" s="32"/>
      <c r="C414" s="10">
        <v>4440</v>
      </c>
      <c r="D414" s="84" t="s">
        <v>144</v>
      </c>
      <c r="E414" s="133">
        <v>597807</v>
      </c>
      <c r="F414" s="134">
        <v>597804.96</v>
      </c>
      <c r="G414" s="135"/>
      <c r="H414" s="251">
        <f t="shared" si="41"/>
        <v>0.99999658752741261</v>
      </c>
    </row>
    <row r="415" spans="1:8" ht="18" customHeight="1" x14ac:dyDescent="0.2">
      <c r="A415" s="21"/>
      <c r="B415" s="32"/>
      <c r="C415" s="10">
        <v>4480</v>
      </c>
      <c r="D415" s="84" t="s">
        <v>64</v>
      </c>
      <c r="E415" s="133">
        <v>75</v>
      </c>
      <c r="F415" s="134">
        <v>0</v>
      </c>
      <c r="G415" s="135"/>
      <c r="H415" s="251">
        <f t="shared" si="41"/>
        <v>0</v>
      </c>
    </row>
    <row r="416" spans="1:8" ht="22.5" x14ac:dyDescent="0.2">
      <c r="A416" s="21"/>
      <c r="B416" s="32"/>
      <c r="C416" s="10">
        <v>4700</v>
      </c>
      <c r="D416" s="84" t="s">
        <v>7</v>
      </c>
      <c r="E416" s="133">
        <v>1069</v>
      </c>
      <c r="F416" s="134">
        <v>1069</v>
      </c>
      <c r="G416" s="135"/>
      <c r="H416" s="251">
        <f t="shared" si="41"/>
        <v>1</v>
      </c>
    </row>
    <row r="417" spans="1:8" ht="22.5" x14ac:dyDescent="0.2">
      <c r="A417" s="21"/>
      <c r="B417" s="32"/>
      <c r="C417" s="10">
        <v>4710</v>
      </c>
      <c r="D417" s="84" t="s">
        <v>220</v>
      </c>
      <c r="E417" s="133">
        <v>21740</v>
      </c>
      <c r="F417" s="134">
        <v>21366.07</v>
      </c>
      <c r="G417" s="135"/>
      <c r="H417" s="251">
        <f t="shared" ref="H417:H424" si="42">F417/E417</f>
        <v>0.98279990800367989</v>
      </c>
    </row>
    <row r="418" spans="1:8" ht="24.75" customHeight="1" x14ac:dyDescent="0.2">
      <c r="A418" s="21"/>
      <c r="B418" s="32"/>
      <c r="C418" s="10">
        <v>4740</v>
      </c>
      <c r="D418" s="84" t="s">
        <v>246</v>
      </c>
      <c r="E418" s="133">
        <v>5158.1099999999997</v>
      </c>
      <c r="F418" s="134">
        <v>5158.1099999999997</v>
      </c>
      <c r="G418" s="135"/>
      <c r="H418" s="251">
        <f t="shared" si="42"/>
        <v>1</v>
      </c>
    </row>
    <row r="419" spans="1:8" ht="22.5" x14ac:dyDescent="0.2">
      <c r="A419" s="21"/>
      <c r="B419" s="32"/>
      <c r="C419" s="10">
        <v>4750</v>
      </c>
      <c r="D419" s="84" t="s">
        <v>250</v>
      </c>
      <c r="E419" s="133">
        <v>113150.97</v>
      </c>
      <c r="F419" s="134">
        <v>113150.97</v>
      </c>
      <c r="G419" s="135"/>
      <c r="H419" s="251">
        <f t="shared" si="42"/>
        <v>1</v>
      </c>
    </row>
    <row r="420" spans="1:8" ht="17.25" customHeight="1" x14ac:dyDescent="0.2">
      <c r="A420" s="21"/>
      <c r="B420" s="32"/>
      <c r="C420" s="10">
        <v>4790</v>
      </c>
      <c r="D420" s="84" t="s">
        <v>231</v>
      </c>
      <c r="E420" s="133">
        <v>9453023.5199999996</v>
      </c>
      <c r="F420" s="134">
        <v>9452107.9100000001</v>
      </c>
      <c r="G420" s="135"/>
      <c r="H420" s="251">
        <f t="shared" si="42"/>
        <v>0.9999031410428566</v>
      </c>
    </row>
    <row r="421" spans="1:8" ht="22.5" x14ac:dyDescent="0.2">
      <c r="A421" s="21"/>
      <c r="B421" s="32"/>
      <c r="C421" s="10">
        <v>4800</v>
      </c>
      <c r="D421" s="84" t="s">
        <v>234</v>
      </c>
      <c r="E421" s="133">
        <v>579389</v>
      </c>
      <c r="F421" s="134">
        <v>579387.47</v>
      </c>
      <c r="G421" s="135"/>
      <c r="H421" s="251">
        <f t="shared" si="42"/>
        <v>0.99999735928711098</v>
      </c>
    </row>
    <row r="422" spans="1:8" ht="33.75" x14ac:dyDescent="0.2">
      <c r="A422" s="21"/>
      <c r="B422" s="32"/>
      <c r="C422" s="10">
        <v>4850</v>
      </c>
      <c r="D422" s="84" t="s">
        <v>248</v>
      </c>
      <c r="E422" s="133">
        <v>20924.37</v>
      </c>
      <c r="F422" s="134">
        <v>20924.37</v>
      </c>
      <c r="G422" s="135"/>
      <c r="H422" s="251">
        <f t="shared" si="42"/>
        <v>1</v>
      </c>
    </row>
    <row r="423" spans="1:8" ht="22.5" x14ac:dyDescent="0.2">
      <c r="A423" s="21"/>
      <c r="B423" s="32"/>
      <c r="C423" s="10">
        <v>4860</v>
      </c>
      <c r="D423" s="84" t="s">
        <v>249</v>
      </c>
      <c r="E423" s="133">
        <v>655.03</v>
      </c>
      <c r="F423" s="134">
        <v>655.03</v>
      </c>
      <c r="G423" s="135"/>
      <c r="H423" s="251">
        <f t="shared" si="42"/>
        <v>1</v>
      </c>
    </row>
    <row r="424" spans="1:8" ht="22.5" x14ac:dyDescent="0.2">
      <c r="A424" s="28"/>
      <c r="B424" s="30"/>
      <c r="C424" s="10">
        <v>6050</v>
      </c>
      <c r="D424" s="84" t="s">
        <v>74</v>
      </c>
      <c r="E424" s="133">
        <v>332000</v>
      </c>
      <c r="F424" s="134">
        <v>317503.27</v>
      </c>
      <c r="G424" s="135"/>
      <c r="H424" s="251">
        <f t="shared" si="42"/>
        <v>0.9563351506024097</v>
      </c>
    </row>
    <row r="425" spans="1:8" ht="18" customHeight="1" x14ac:dyDescent="0.2">
      <c r="A425" s="20"/>
      <c r="B425" s="11">
        <v>80134</v>
      </c>
      <c r="C425" s="9"/>
      <c r="D425" s="88" t="s">
        <v>101</v>
      </c>
      <c r="E425" s="137">
        <f>SUM(E426:E438)</f>
        <v>4763060.4399999995</v>
      </c>
      <c r="F425" s="137">
        <f>SUM(F426:F438)</f>
        <v>4726138.3600000003</v>
      </c>
      <c r="G425" s="137">
        <f>SUM(G426:G438)</f>
        <v>0</v>
      </c>
      <c r="H425" s="252">
        <f t="shared" si="41"/>
        <v>0.99224824449214855</v>
      </c>
    </row>
    <row r="426" spans="1:8" ht="22.5" x14ac:dyDescent="0.2">
      <c r="A426" s="21"/>
      <c r="B426" s="29"/>
      <c r="C426" s="10">
        <v>3020</v>
      </c>
      <c r="D426" s="84" t="s">
        <v>112</v>
      </c>
      <c r="E426" s="133">
        <v>47354.6</v>
      </c>
      <c r="F426" s="178">
        <v>46971.44</v>
      </c>
      <c r="G426" s="179"/>
      <c r="H426" s="251">
        <f t="shared" si="41"/>
        <v>0.99190870580682766</v>
      </c>
    </row>
    <row r="427" spans="1:8" ht="18" customHeight="1" x14ac:dyDescent="0.2">
      <c r="A427" s="21"/>
      <c r="B427" s="32"/>
      <c r="C427" s="10">
        <v>4110</v>
      </c>
      <c r="D427" s="84" t="s">
        <v>60</v>
      </c>
      <c r="E427" s="133">
        <v>632781.76</v>
      </c>
      <c r="F427" s="134">
        <v>628551.63</v>
      </c>
      <c r="G427" s="135"/>
      <c r="H427" s="251">
        <f t="shared" si="41"/>
        <v>0.99331502538884808</v>
      </c>
    </row>
    <row r="428" spans="1:8" ht="22.5" x14ac:dyDescent="0.2">
      <c r="A428" s="21"/>
      <c r="B428" s="32"/>
      <c r="C428" s="10">
        <v>4120</v>
      </c>
      <c r="D428" s="84" t="s">
        <v>222</v>
      </c>
      <c r="E428" s="133">
        <v>75323.679999999993</v>
      </c>
      <c r="F428" s="134">
        <v>69720.259999999995</v>
      </c>
      <c r="G428" s="135"/>
      <c r="H428" s="251">
        <f t="shared" si="41"/>
        <v>0.92560878597540641</v>
      </c>
    </row>
    <row r="429" spans="1:8" ht="18" customHeight="1" x14ac:dyDescent="0.2">
      <c r="A429" s="21"/>
      <c r="B429" s="32"/>
      <c r="C429" s="10">
        <v>4210</v>
      </c>
      <c r="D429" s="84" t="s">
        <v>68</v>
      </c>
      <c r="E429" s="133">
        <v>19500</v>
      </c>
      <c r="F429" s="134">
        <v>19232.349999999999</v>
      </c>
      <c r="G429" s="135"/>
      <c r="H429" s="251">
        <f t="shared" si="41"/>
        <v>0.98627435897435889</v>
      </c>
    </row>
    <row r="430" spans="1:8" ht="18" customHeight="1" x14ac:dyDescent="0.2">
      <c r="A430" s="21"/>
      <c r="B430" s="32"/>
      <c r="C430" s="10">
        <v>4260</v>
      </c>
      <c r="D430" s="84" t="s">
        <v>61</v>
      </c>
      <c r="E430" s="133">
        <v>51600</v>
      </c>
      <c r="F430" s="134">
        <v>51232.21</v>
      </c>
      <c r="G430" s="180"/>
      <c r="H430" s="251">
        <f t="shared" si="41"/>
        <v>0.99287228682170536</v>
      </c>
    </row>
    <row r="431" spans="1:8" ht="18" customHeight="1" x14ac:dyDescent="0.2">
      <c r="A431" s="21"/>
      <c r="B431" s="32"/>
      <c r="C431" s="10">
        <v>4280</v>
      </c>
      <c r="D431" s="84" t="s">
        <v>91</v>
      </c>
      <c r="E431" s="133">
        <v>1000</v>
      </c>
      <c r="F431" s="134">
        <v>1000</v>
      </c>
      <c r="G431" s="135"/>
      <c r="H431" s="251">
        <f t="shared" si="41"/>
        <v>1</v>
      </c>
    </row>
    <row r="432" spans="1:8" ht="18" customHeight="1" x14ac:dyDescent="0.2">
      <c r="A432" s="21"/>
      <c r="B432" s="32"/>
      <c r="C432" s="10">
        <v>4300</v>
      </c>
      <c r="D432" s="84" t="s">
        <v>62</v>
      </c>
      <c r="E432" s="133">
        <v>45500</v>
      </c>
      <c r="F432" s="134">
        <v>44975.41</v>
      </c>
      <c r="G432" s="135"/>
      <c r="H432" s="251">
        <f t="shared" si="41"/>
        <v>0.98847054945054957</v>
      </c>
    </row>
    <row r="433" spans="1:8" ht="22.5" x14ac:dyDescent="0.2">
      <c r="A433" s="21"/>
      <c r="B433" s="32"/>
      <c r="C433" s="10">
        <v>4360</v>
      </c>
      <c r="D433" s="84" t="s">
        <v>153</v>
      </c>
      <c r="E433" s="133">
        <v>1400</v>
      </c>
      <c r="F433" s="134">
        <v>856.16</v>
      </c>
      <c r="G433" s="135"/>
      <c r="H433" s="251">
        <f t="shared" si="41"/>
        <v>0.61154285714285717</v>
      </c>
    </row>
    <row r="434" spans="1:8" ht="18" customHeight="1" x14ac:dyDescent="0.2">
      <c r="A434" s="21"/>
      <c r="B434" s="32"/>
      <c r="C434" s="10">
        <v>4430</v>
      </c>
      <c r="D434" s="84" t="s">
        <v>63</v>
      </c>
      <c r="E434" s="133">
        <v>4400</v>
      </c>
      <c r="F434" s="134">
        <v>4400</v>
      </c>
      <c r="G434" s="135"/>
      <c r="H434" s="251">
        <f t="shared" si="41"/>
        <v>1</v>
      </c>
    </row>
    <row r="435" spans="1:8" ht="22.5" x14ac:dyDescent="0.2">
      <c r="A435" s="21"/>
      <c r="B435" s="32"/>
      <c r="C435" s="10">
        <v>4440</v>
      </c>
      <c r="D435" s="84" t="s">
        <v>144</v>
      </c>
      <c r="E435" s="133">
        <v>180318</v>
      </c>
      <c r="F435" s="134">
        <v>180316.94</v>
      </c>
      <c r="G435" s="135"/>
      <c r="H435" s="251">
        <f t="shared" si="41"/>
        <v>0.99999412149646738</v>
      </c>
    </row>
    <row r="436" spans="1:8" ht="22.5" x14ac:dyDescent="0.2">
      <c r="A436" s="21"/>
      <c r="B436" s="32"/>
      <c r="C436" s="10">
        <v>4710</v>
      </c>
      <c r="D436" s="84" t="s">
        <v>220</v>
      </c>
      <c r="E436" s="133">
        <v>4000</v>
      </c>
      <c r="F436" s="134">
        <v>2351.1999999999998</v>
      </c>
      <c r="G436" s="135"/>
      <c r="H436" s="251">
        <f t="shared" si="41"/>
        <v>0.58779999999999999</v>
      </c>
    </row>
    <row r="437" spans="1:8" ht="18" customHeight="1" x14ac:dyDescent="0.2">
      <c r="A437" s="21"/>
      <c r="B437" s="32"/>
      <c r="C437" s="10">
        <v>4790</v>
      </c>
      <c r="D437" s="84" t="s">
        <v>231</v>
      </c>
      <c r="E437" s="133">
        <v>3477669.4</v>
      </c>
      <c r="F437" s="134">
        <v>3454318.7</v>
      </c>
      <c r="G437" s="135"/>
      <c r="H437" s="251">
        <f t="shared" si="41"/>
        <v>0.99328553197149805</v>
      </c>
    </row>
    <row r="438" spans="1:8" ht="22.5" x14ac:dyDescent="0.2">
      <c r="A438" s="21"/>
      <c r="B438" s="30"/>
      <c r="C438" s="10">
        <v>4800</v>
      </c>
      <c r="D438" s="84" t="s">
        <v>234</v>
      </c>
      <c r="E438" s="133">
        <v>222213</v>
      </c>
      <c r="F438" s="134">
        <v>222212.06</v>
      </c>
      <c r="G438" s="135"/>
      <c r="H438" s="251">
        <f t="shared" si="41"/>
        <v>0.99999576982444771</v>
      </c>
    </row>
    <row r="439" spans="1:8" ht="21" x14ac:dyDescent="0.2">
      <c r="A439" s="21"/>
      <c r="B439" s="11">
        <v>80140</v>
      </c>
      <c r="C439" s="9"/>
      <c r="D439" s="88" t="s">
        <v>223</v>
      </c>
      <c r="E439" s="137">
        <f>SUM(E440:E462)</f>
        <v>1267064.08</v>
      </c>
      <c r="F439" s="137">
        <f>SUM(F440:F462)</f>
        <v>1228159.1399999999</v>
      </c>
      <c r="G439" s="137">
        <f>SUM(G441:G459)</f>
        <v>0</v>
      </c>
      <c r="H439" s="252">
        <f t="shared" si="41"/>
        <v>0.96929520723213924</v>
      </c>
    </row>
    <row r="440" spans="1:8" ht="22.5" x14ac:dyDescent="0.2">
      <c r="A440" s="21"/>
      <c r="B440" s="32"/>
      <c r="C440" s="10">
        <v>3020</v>
      </c>
      <c r="D440" s="84" t="s">
        <v>112</v>
      </c>
      <c r="E440" s="133">
        <v>864</v>
      </c>
      <c r="F440" s="134">
        <v>738.06</v>
      </c>
      <c r="G440" s="135"/>
      <c r="H440" s="251">
        <f t="shared" si="41"/>
        <v>0.85423611111111108</v>
      </c>
    </row>
    <row r="441" spans="1:8" ht="18" customHeight="1" x14ac:dyDescent="0.2">
      <c r="A441" s="21"/>
      <c r="B441" s="32"/>
      <c r="C441" s="10">
        <v>4010</v>
      </c>
      <c r="D441" s="84" t="s">
        <v>111</v>
      </c>
      <c r="E441" s="133">
        <v>142612</v>
      </c>
      <c r="F441" s="134">
        <v>133466.16</v>
      </c>
      <c r="G441" s="135"/>
      <c r="H441" s="251">
        <f t="shared" si="41"/>
        <v>0.93586907132639607</v>
      </c>
    </row>
    <row r="442" spans="1:8" ht="18" customHeight="1" x14ac:dyDescent="0.2">
      <c r="A442" s="21"/>
      <c r="B442" s="32"/>
      <c r="C442" s="10">
        <v>4040</v>
      </c>
      <c r="D442" s="84" t="s">
        <v>76</v>
      </c>
      <c r="E442" s="133">
        <v>7295</v>
      </c>
      <c r="F442" s="134">
        <v>7294.55</v>
      </c>
      <c r="G442" s="135"/>
      <c r="H442" s="251">
        <f t="shared" si="41"/>
        <v>0.99993831391363952</v>
      </c>
    </row>
    <row r="443" spans="1:8" ht="18" customHeight="1" x14ac:dyDescent="0.2">
      <c r="A443" s="21"/>
      <c r="B443" s="32"/>
      <c r="C443" s="10">
        <v>4110</v>
      </c>
      <c r="D443" s="84" t="s">
        <v>60</v>
      </c>
      <c r="E443" s="133">
        <v>107918.44</v>
      </c>
      <c r="F443" s="134">
        <v>107887.01</v>
      </c>
      <c r="G443" s="135"/>
      <c r="H443" s="251">
        <f t="shared" si="41"/>
        <v>0.99970876154251298</v>
      </c>
    </row>
    <row r="444" spans="1:8" ht="22.5" x14ac:dyDescent="0.2">
      <c r="A444" s="21"/>
      <c r="B444" s="32"/>
      <c r="C444" s="10">
        <v>4120</v>
      </c>
      <c r="D444" s="84" t="s">
        <v>222</v>
      </c>
      <c r="E444" s="133">
        <v>13071.52</v>
      </c>
      <c r="F444" s="134">
        <v>11282.94</v>
      </c>
      <c r="G444" s="135"/>
      <c r="H444" s="251">
        <f t="shared" si="41"/>
        <v>0.86316970023379069</v>
      </c>
    </row>
    <row r="445" spans="1:8" ht="18" customHeight="1" x14ac:dyDescent="0.2">
      <c r="A445" s="21"/>
      <c r="B445" s="32"/>
      <c r="C445" s="33">
        <v>4140</v>
      </c>
      <c r="D445" s="85" t="s">
        <v>136</v>
      </c>
      <c r="E445" s="150">
        <v>6188</v>
      </c>
      <c r="F445" s="151">
        <v>6188</v>
      </c>
      <c r="G445" s="152"/>
      <c r="H445" s="256">
        <f t="shared" si="41"/>
        <v>1</v>
      </c>
    </row>
    <row r="446" spans="1:8" ht="18" customHeight="1" x14ac:dyDescent="0.2">
      <c r="A446" s="21"/>
      <c r="B446" s="32"/>
      <c r="C446" s="10">
        <v>4170</v>
      </c>
      <c r="D446" s="84" t="s">
        <v>41</v>
      </c>
      <c r="E446" s="133">
        <v>15000</v>
      </c>
      <c r="F446" s="134">
        <v>14400</v>
      </c>
      <c r="G446" s="135"/>
      <c r="H446" s="251">
        <f t="shared" si="41"/>
        <v>0.96</v>
      </c>
    </row>
    <row r="447" spans="1:8" ht="18" customHeight="1" x14ac:dyDescent="0.2">
      <c r="A447" s="21"/>
      <c r="B447" s="32"/>
      <c r="C447" s="10">
        <v>4210</v>
      </c>
      <c r="D447" s="84" t="s">
        <v>68</v>
      </c>
      <c r="E447" s="133">
        <v>18821</v>
      </c>
      <c r="F447" s="134">
        <v>18815.39</v>
      </c>
      <c r="G447" s="180"/>
      <c r="H447" s="251">
        <f t="shared" si="41"/>
        <v>0.99970192869666863</v>
      </c>
    </row>
    <row r="448" spans="1:8" ht="18" customHeight="1" x14ac:dyDescent="0.2">
      <c r="A448" s="21"/>
      <c r="B448" s="32"/>
      <c r="C448" s="34">
        <v>4240</v>
      </c>
      <c r="D448" s="89" t="s">
        <v>194</v>
      </c>
      <c r="E448" s="161">
        <v>9000</v>
      </c>
      <c r="F448" s="166">
        <v>8914.09</v>
      </c>
      <c r="G448" s="163"/>
      <c r="H448" s="257">
        <f t="shared" ref="H448:H504" si="43">F448/E448</f>
        <v>0.99045444444444442</v>
      </c>
    </row>
    <row r="449" spans="1:8" ht="18" customHeight="1" x14ac:dyDescent="0.2">
      <c r="A449" s="21"/>
      <c r="B449" s="32"/>
      <c r="C449" s="10">
        <v>4260</v>
      </c>
      <c r="D449" s="84" t="s">
        <v>61</v>
      </c>
      <c r="E449" s="133">
        <v>294300</v>
      </c>
      <c r="F449" s="134">
        <v>275153.15999999997</v>
      </c>
      <c r="G449" s="135"/>
      <c r="H449" s="251">
        <f t="shared" si="43"/>
        <v>0.9349410805300713</v>
      </c>
    </row>
    <row r="450" spans="1:8" ht="18" customHeight="1" x14ac:dyDescent="0.2">
      <c r="A450" s="21"/>
      <c r="B450" s="32"/>
      <c r="C450" s="10">
        <v>4270</v>
      </c>
      <c r="D450" s="84" t="s">
        <v>70</v>
      </c>
      <c r="E450" s="133">
        <v>13000</v>
      </c>
      <c r="F450" s="134">
        <v>12652.83</v>
      </c>
      <c r="G450" s="135"/>
      <c r="H450" s="251">
        <f t="shared" si="43"/>
        <v>0.97329461538461537</v>
      </c>
    </row>
    <row r="451" spans="1:8" ht="18" customHeight="1" x14ac:dyDescent="0.2">
      <c r="A451" s="21"/>
      <c r="B451" s="32"/>
      <c r="C451" s="10">
        <v>4280</v>
      </c>
      <c r="D451" s="84" t="s">
        <v>91</v>
      </c>
      <c r="E451" s="133">
        <v>400</v>
      </c>
      <c r="F451" s="134">
        <v>185.5</v>
      </c>
      <c r="G451" s="135"/>
      <c r="H451" s="251">
        <f t="shared" si="43"/>
        <v>0.46375</v>
      </c>
    </row>
    <row r="452" spans="1:8" ht="18" customHeight="1" x14ac:dyDescent="0.2">
      <c r="A452" s="21"/>
      <c r="B452" s="32"/>
      <c r="C452" s="10">
        <v>4300</v>
      </c>
      <c r="D452" s="84" t="s">
        <v>62</v>
      </c>
      <c r="E452" s="133">
        <v>46169</v>
      </c>
      <c r="F452" s="134">
        <v>42977.91</v>
      </c>
      <c r="G452" s="135"/>
      <c r="H452" s="251">
        <f t="shared" si="43"/>
        <v>0.93088241027529306</v>
      </c>
    </row>
    <row r="453" spans="1:8" ht="22.5" x14ac:dyDescent="0.2">
      <c r="A453" s="21"/>
      <c r="B453" s="32"/>
      <c r="C453" s="10">
        <v>4360</v>
      </c>
      <c r="D453" s="84" t="s">
        <v>153</v>
      </c>
      <c r="E453" s="133">
        <v>250</v>
      </c>
      <c r="F453" s="134">
        <v>92.61</v>
      </c>
      <c r="G453" s="135"/>
      <c r="H453" s="251">
        <f t="shared" si="43"/>
        <v>0.37043999999999999</v>
      </c>
    </row>
    <row r="454" spans="1:8" ht="18" customHeight="1" x14ac:dyDescent="0.2">
      <c r="A454" s="21"/>
      <c r="B454" s="32"/>
      <c r="C454" s="10">
        <v>4410</v>
      </c>
      <c r="D454" s="84" t="s">
        <v>71</v>
      </c>
      <c r="E454" s="133">
        <v>1000</v>
      </c>
      <c r="F454" s="134">
        <v>290.95</v>
      </c>
      <c r="G454" s="135"/>
      <c r="H454" s="251">
        <f t="shared" si="43"/>
        <v>0.29094999999999999</v>
      </c>
    </row>
    <row r="455" spans="1:8" ht="18" customHeight="1" x14ac:dyDescent="0.2">
      <c r="A455" s="21"/>
      <c r="B455" s="32"/>
      <c r="C455" s="10">
        <v>4430</v>
      </c>
      <c r="D455" s="84" t="s">
        <v>63</v>
      </c>
      <c r="E455" s="133">
        <v>10277</v>
      </c>
      <c r="F455" s="134">
        <v>10276.25</v>
      </c>
      <c r="G455" s="135"/>
      <c r="H455" s="251">
        <f t="shared" si="43"/>
        <v>0.9999270215043301</v>
      </c>
    </row>
    <row r="456" spans="1:8" ht="22.5" x14ac:dyDescent="0.2">
      <c r="A456" s="21"/>
      <c r="B456" s="32"/>
      <c r="C456" s="10">
        <v>4440</v>
      </c>
      <c r="D456" s="84" t="s">
        <v>144</v>
      </c>
      <c r="E456" s="133">
        <v>79676</v>
      </c>
      <c r="F456" s="134">
        <v>79675.320000000007</v>
      </c>
      <c r="G456" s="135"/>
      <c r="H456" s="251">
        <f t="shared" si="43"/>
        <v>0.99999146543501194</v>
      </c>
    </row>
    <row r="457" spans="1:8" ht="18" customHeight="1" x14ac:dyDescent="0.2">
      <c r="A457" s="21"/>
      <c r="B457" s="32"/>
      <c r="C457" s="10">
        <v>4480</v>
      </c>
      <c r="D457" s="84" t="s">
        <v>64</v>
      </c>
      <c r="E457" s="133">
        <v>3525</v>
      </c>
      <c r="F457" s="134">
        <v>3304</v>
      </c>
      <c r="G457" s="135"/>
      <c r="H457" s="251">
        <f t="shared" si="43"/>
        <v>0.93730496453900713</v>
      </c>
    </row>
    <row r="458" spans="1:8" ht="22.5" x14ac:dyDescent="0.2">
      <c r="A458" s="21"/>
      <c r="B458" s="32"/>
      <c r="C458" s="10">
        <v>4520</v>
      </c>
      <c r="D458" s="84" t="s">
        <v>150</v>
      </c>
      <c r="E458" s="133">
        <v>1000</v>
      </c>
      <c r="F458" s="134">
        <v>0</v>
      </c>
      <c r="G458" s="135"/>
      <c r="H458" s="251">
        <f t="shared" si="43"/>
        <v>0</v>
      </c>
    </row>
    <row r="459" spans="1:8" ht="18" customHeight="1" x14ac:dyDescent="0.2">
      <c r="A459" s="21"/>
      <c r="B459" s="32"/>
      <c r="C459" s="10">
        <v>4530</v>
      </c>
      <c r="D459" s="84" t="s">
        <v>42</v>
      </c>
      <c r="E459" s="133">
        <v>1500</v>
      </c>
      <c r="F459" s="134">
        <v>0</v>
      </c>
      <c r="G459" s="135"/>
      <c r="H459" s="251">
        <f t="shared" si="43"/>
        <v>0</v>
      </c>
    </row>
    <row r="460" spans="1:8" ht="22.5" x14ac:dyDescent="0.2">
      <c r="A460" s="21"/>
      <c r="B460" s="32"/>
      <c r="C460" s="10">
        <v>4710</v>
      </c>
      <c r="D460" s="84" t="s">
        <v>220</v>
      </c>
      <c r="E460" s="133">
        <v>1596</v>
      </c>
      <c r="F460" s="134">
        <v>964.24</v>
      </c>
      <c r="G460" s="135"/>
      <c r="H460" s="251">
        <f t="shared" si="43"/>
        <v>0.60416040100250623</v>
      </c>
    </row>
    <row r="461" spans="1:8" ht="18" customHeight="1" x14ac:dyDescent="0.2">
      <c r="A461" s="21"/>
      <c r="B461" s="32"/>
      <c r="C461" s="10">
        <v>4790</v>
      </c>
      <c r="D461" s="84" t="s">
        <v>231</v>
      </c>
      <c r="E461" s="133">
        <v>467925.12</v>
      </c>
      <c r="F461" s="134">
        <v>467925.12</v>
      </c>
      <c r="G461" s="135"/>
      <c r="H461" s="251">
        <f t="shared" si="43"/>
        <v>1</v>
      </c>
    </row>
    <row r="462" spans="1:8" ht="22.5" x14ac:dyDescent="0.2">
      <c r="A462" s="28"/>
      <c r="B462" s="30"/>
      <c r="C462" s="10">
        <v>4800</v>
      </c>
      <c r="D462" s="84" t="s">
        <v>234</v>
      </c>
      <c r="E462" s="133">
        <v>25676</v>
      </c>
      <c r="F462" s="134">
        <v>25675.05</v>
      </c>
      <c r="G462" s="135"/>
      <c r="H462" s="251">
        <f t="shared" si="43"/>
        <v>0.99996300046736253</v>
      </c>
    </row>
    <row r="463" spans="1:8" ht="18" customHeight="1" x14ac:dyDescent="0.2">
      <c r="A463" s="20"/>
      <c r="B463" s="11">
        <v>80146</v>
      </c>
      <c r="C463" s="9"/>
      <c r="D463" s="88" t="s">
        <v>99</v>
      </c>
      <c r="E463" s="137">
        <f>SUM(E464:E465)</f>
        <v>253393</v>
      </c>
      <c r="F463" s="137">
        <f>SUM(F464:F465)</f>
        <v>160939.81</v>
      </c>
      <c r="G463" s="139"/>
      <c r="H463" s="252">
        <f t="shared" si="43"/>
        <v>0.63513913170450642</v>
      </c>
    </row>
    <row r="464" spans="1:8" ht="18" customHeight="1" x14ac:dyDescent="0.2">
      <c r="A464" s="21"/>
      <c r="B464" s="32"/>
      <c r="C464" s="10">
        <v>4300</v>
      </c>
      <c r="D464" s="84" t="s">
        <v>62</v>
      </c>
      <c r="E464" s="133">
        <v>30300</v>
      </c>
      <c r="F464" s="149">
        <v>24848</v>
      </c>
      <c r="G464" s="129"/>
      <c r="H464" s="251">
        <f t="shared" si="43"/>
        <v>0.82006600660066009</v>
      </c>
    </row>
    <row r="465" spans="1:8" ht="22.5" x14ac:dyDescent="0.2">
      <c r="A465" s="21"/>
      <c r="B465" s="30"/>
      <c r="C465" s="10">
        <v>4700</v>
      </c>
      <c r="D465" s="84" t="s">
        <v>190</v>
      </c>
      <c r="E465" s="133">
        <v>223093</v>
      </c>
      <c r="F465" s="149">
        <v>136091.81</v>
      </c>
      <c r="G465" s="129"/>
      <c r="H465" s="251">
        <f t="shared" si="43"/>
        <v>0.61002277077272704</v>
      </c>
    </row>
    <row r="466" spans="1:8" ht="18.75" customHeight="1" x14ac:dyDescent="0.2">
      <c r="A466" s="21"/>
      <c r="B466" s="11" t="s">
        <v>279</v>
      </c>
      <c r="C466" s="9"/>
      <c r="D466" s="88" t="s">
        <v>280</v>
      </c>
      <c r="E466" s="137">
        <f>SUM(E467:E471)</f>
        <v>87243</v>
      </c>
      <c r="F466" s="137">
        <f>SUM(F467:F471)</f>
        <v>83721.45</v>
      </c>
      <c r="G466" s="137">
        <f>SUM(G468:G470)</f>
        <v>0</v>
      </c>
      <c r="H466" s="252">
        <f t="shared" si="43"/>
        <v>0.95963515697534474</v>
      </c>
    </row>
    <row r="467" spans="1:8" ht="22.5" x14ac:dyDescent="0.2">
      <c r="A467" s="21"/>
      <c r="B467" s="32"/>
      <c r="C467" s="10">
        <v>3020</v>
      </c>
      <c r="D467" s="84" t="s">
        <v>112</v>
      </c>
      <c r="E467" s="133">
        <v>4330</v>
      </c>
      <c r="F467" s="134">
        <v>4301.72</v>
      </c>
      <c r="G467" s="135"/>
      <c r="H467" s="251">
        <f t="shared" si="43"/>
        <v>0.99346882217090071</v>
      </c>
    </row>
    <row r="468" spans="1:8" ht="18" customHeight="1" x14ac:dyDescent="0.2">
      <c r="A468" s="21"/>
      <c r="B468" s="32"/>
      <c r="C468" s="10">
        <v>4110</v>
      </c>
      <c r="D468" s="84" t="s">
        <v>60</v>
      </c>
      <c r="E468" s="133">
        <v>12464</v>
      </c>
      <c r="F468" s="134">
        <v>11705.59</v>
      </c>
      <c r="G468" s="135"/>
      <c r="H468" s="251">
        <f t="shared" si="43"/>
        <v>0.93915195763799741</v>
      </c>
    </row>
    <row r="469" spans="1:8" ht="22.5" x14ac:dyDescent="0.2">
      <c r="A469" s="21"/>
      <c r="B469" s="32"/>
      <c r="C469" s="10">
        <v>4120</v>
      </c>
      <c r="D469" s="84" t="s">
        <v>222</v>
      </c>
      <c r="E469" s="133">
        <v>534</v>
      </c>
      <c r="F469" s="134">
        <v>524.38</v>
      </c>
      <c r="G469" s="135"/>
      <c r="H469" s="251">
        <f t="shared" si="43"/>
        <v>0.98198501872659172</v>
      </c>
    </row>
    <row r="470" spans="1:8" ht="18" customHeight="1" x14ac:dyDescent="0.2">
      <c r="A470" s="21"/>
      <c r="B470" s="32"/>
      <c r="C470" s="10">
        <v>4170</v>
      </c>
      <c r="D470" s="84" t="s">
        <v>41</v>
      </c>
      <c r="E470" s="133">
        <v>1360</v>
      </c>
      <c r="F470" s="134">
        <v>1360</v>
      </c>
      <c r="G470" s="135"/>
      <c r="H470" s="251">
        <f t="shared" si="43"/>
        <v>1</v>
      </c>
    </row>
    <row r="471" spans="1:8" ht="18" customHeight="1" x14ac:dyDescent="0.2">
      <c r="A471" s="21"/>
      <c r="B471" s="32"/>
      <c r="C471" s="10">
        <v>4790</v>
      </c>
      <c r="D471" s="84" t="s">
        <v>231</v>
      </c>
      <c r="E471" s="133">
        <v>68555</v>
      </c>
      <c r="F471" s="134">
        <v>65829.759999999995</v>
      </c>
      <c r="G471" s="135"/>
      <c r="H471" s="251">
        <f t="shared" ref="H471" si="44">F471/E471</f>
        <v>0.96024739260447811</v>
      </c>
    </row>
    <row r="472" spans="1:8" s="50" customFormat="1" ht="140.25" customHeight="1" x14ac:dyDescent="0.2">
      <c r="A472" s="21"/>
      <c r="B472" s="56" t="s">
        <v>196</v>
      </c>
      <c r="C472" s="57"/>
      <c r="D472" s="90" t="s">
        <v>197</v>
      </c>
      <c r="E472" s="137">
        <f>SUM(E473:E486)</f>
        <v>3498025.24</v>
      </c>
      <c r="F472" s="137">
        <f>SUM(F473:F486)</f>
        <v>1529883.8800000001</v>
      </c>
      <c r="G472" s="139"/>
      <c r="H472" s="252">
        <f t="shared" si="43"/>
        <v>0.43735644400324569</v>
      </c>
    </row>
    <row r="473" spans="1:8" s="50" customFormat="1" ht="22.5" x14ac:dyDescent="0.2">
      <c r="A473" s="21"/>
      <c r="B473" s="31"/>
      <c r="C473" s="10">
        <v>2540</v>
      </c>
      <c r="D473" s="84" t="s">
        <v>130</v>
      </c>
      <c r="E473" s="133">
        <v>988024</v>
      </c>
      <c r="F473" s="149">
        <v>771655.12</v>
      </c>
      <c r="G473" s="129"/>
      <c r="H473" s="251">
        <f t="shared" si="43"/>
        <v>0.78100847752686164</v>
      </c>
    </row>
    <row r="474" spans="1:8" s="69" customFormat="1" ht="23.25" customHeight="1" x14ac:dyDescent="0.2">
      <c r="A474" s="66"/>
      <c r="B474" s="67"/>
      <c r="C474" s="71"/>
      <c r="D474" s="222" t="s">
        <v>322</v>
      </c>
      <c r="E474" s="156"/>
      <c r="F474" s="171"/>
      <c r="G474" s="139"/>
      <c r="H474" s="258"/>
    </row>
    <row r="475" spans="1:8" s="69" customFormat="1" ht="23.25" customHeight="1" x14ac:dyDescent="0.2">
      <c r="A475" s="66"/>
      <c r="B475" s="67"/>
      <c r="C475" s="70"/>
      <c r="D475" s="222" t="s">
        <v>323</v>
      </c>
      <c r="E475" s="158"/>
      <c r="F475" s="175"/>
      <c r="G475" s="170"/>
      <c r="H475" s="238"/>
    </row>
    <row r="476" spans="1:8" ht="22.5" x14ac:dyDescent="0.2">
      <c r="A476" s="21"/>
      <c r="B476" s="32"/>
      <c r="C476" s="10">
        <v>3020</v>
      </c>
      <c r="D476" s="84" t="s">
        <v>112</v>
      </c>
      <c r="E476" s="133">
        <v>3627</v>
      </c>
      <c r="F476" s="134">
        <v>3616.07</v>
      </c>
      <c r="G476" s="135"/>
      <c r="H476" s="251">
        <f t="shared" ref="H476" si="45">F476/E476</f>
        <v>0.99698649021229668</v>
      </c>
    </row>
    <row r="477" spans="1:8" s="50" customFormat="1" ht="18" customHeight="1" x14ac:dyDescent="0.2">
      <c r="A477" s="21"/>
      <c r="B477" s="32"/>
      <c r="C477" s="34">
        <v>4110</v>
      </c>
      <c r="D477" s="84" t="s">
        <v>60</v>
      </c>
      <c r="E477" s="133">
        <v>355877.16</v>
      </c>
      <c r="F477" s="149">
        <v>104799.67</v>
      </c>
      <c r="G477" s="129"/>
      <c r="H477" s="251">
        <f t="shared" si="43"/>
        <v>0.2944827085840519</v>
      </c>
    </row>
    <row r="478" spans="1:8" s="50" customFormat="1" ht="22.5" x14ac:dyDescent="0.2">
      <c r="A478" s="21"/>
      <c r="B478" s="32"/>
      <c r="C478" s="34">
        <v>4120</v>
      </c>
      <c r="D478" s="84" t="s">
        <v>222</v>
      </c>
      <c r="E478" s="133">
        <v>47593.279999999999</v>
      </c>
      <c r="F478" s="149">
        <v>4938.2</v>
      </c>
      <c r="G478" s="129"/>
      <c r="H478" s="251">
        <f t="shared" si="43"/>
        <v>0.10375834571603386</v>
      </c>
    </row>
    <row r="479" spans="1:8" s="50" customFormat="1" ht="18" customHeight="1" x14ac:dyDescent="0.2">
      <c r="A479" s="21"/>
      <c r="B479" s="32"/>
      <c r="C479" s="34">
        <v>4140</v>
      </c>
      <c r="D479" s="84" t="s">
        <v>136</v>
      </c>
      <c r="E479" s="133">
        <v>3656</v>
      </c>
      <c r="F479" s="149">
        <v>3656</v>
      </c>
      <c r="G479" s="129"/>
      <c r="H479" s="251">
        <f t="shared" si="43"/>
        <v>1</v>
      </c>
    </row>
    <row r="480" spans="1:8" s="50" customFormat="1" ht="18" customHeight="1" x14ac:dyDescent="0.2">
      <c r="A480" s="21"/>
      <c r="B480" s="32"/>
      <c r="C480" s="34">
        <v>4240</v>
      </c>
      <c r="D480" s="84" t="s">
        <v>194</v>
      </c>
      <c r="E480" s="133">
        <v>9000</v>
      </c>
      <c r="F480" s="149">
        <v>8898.48</v>
      </c>
      <c r="G480" s="129"/>
      <c r="H480" s="251">
        <f t="shared" si="43"/>
        <v>0.98871999999999993</v>
      </c>
    </row>
    <row r="481" spans="1:8" ht="18" customHeight="1" x14ac:dyDescent="0.2">
      <c r="A481" s="21"/>
      <c r="B481" s="32"/>
      <c r="C481" s="10">
        <v>4270</v>
      </c>
      <c r="D481" s="84" t="s">
        <v>70</v>
      </c>
      <c r="E481" s="133">
        <v>3200</v>
      </c>
      <c r="F481" s="134">
        <v>3154.38</v>
      </c>
      <c r="G481" s="135"/>
      <c r="H481" s="251">
        <f t="shared" ref="H481" si="46">F481/E481</f>
        <v>0.98574375000000003</v>
      </c>
    </row>
    <row r="482" spans="1:8" ht="18" customHeight="1" x14ac:dyDescent="0.2">
      <c r="A482" s="21"/>
      <c r="B482" s="32"/>
      <c r="C482" s="10">
        <v>4280</v>
      </c>
      <c r="D482" s="84" t="s">
        <v>91</v>
      </c>
      <c r="E482" s="133">
        <v>300</v>
      </c>
      <c r="F482" s="134">
        <v>0</v>
      </c>
      <c r="G482" s="135"/>
      <c r="H482" s="251">
        <f t="shared" ref="H482" si="47">F482/E482</f>
        <v>0</v>
      </c>
    </row>
    <row r="483" spans="1:8" s="50" customFormat="1" ht="22.5" x14ac:dyDescent="0.2">
      <c r="A483" s="21"/>
      <c r="B483" s="32"/>
      <c r="C483" s="34">
        <v>4440</v>
      </c>
      <c r="D483" s="84" t="s">
        <v>144</v>
      </c>
      <c r="E483" s="133">
        <v>15032</v>
      </c>
      <c r="F483" s="149">
        <v>15031.16</v>
      </c>
      <c r="G483" s="129"/>
      <c r="H483" s="251">
        <f t="shared" si="43"/>
        <v>0.99994411921234694</v>
      </c>
    </row>
    <row r="484" spans="1:8" ht="22.5" x14ac:dyDescent="0.2">
      <c r="A484" s="21"/>
      <c r="B484" s="32"/>
      <c r="C484" s="10">
        <v>4710</v>
      </c>
      <c r="D484" s="84" t="s">
        <v>220</v>
      </c>
      <c r="E484" s="133">
        <v>1100</v>
      </c>
      <c r="F484" s="134">
        <v>8.06</v>
      </c>
      <c r="G484" s="135"/>
      <c r="H484" s="251">
        <f t="shared" ref="H484" si="48">F484/E484</f>
        <v>7.3272727272727274E-3</v>
      </c>
    </row>
    <row r="485" spans="1:8" s="50" customFormat="1" ht="18" customHeight="1" x14ac:dyDescent="0.2">
      <c r="A485" s="21"/>
      <c r="B485" s="32"/>
      <c r="C485" s="34">
        <v>4790</v>
      </c>
      <c r="D485" s="84" t="s">
        <v>231</v>
      </c>
      <c r="E485" s="133">
        <v>2055229.8</v>
      </c>
      <c r="F485" s="149">
        <v>599223.88</v>
      </c>
      <c r="G485" s="129"/>
      <c r="H485" s="251">
        <f t="shared" si="43"/>
        <v>0.29156052525123954</v>
      </c>
    </row>
    <row r="486" spans="1:8" ht="22.5" x14ac:dyDescent="0.2">
      <c r="A486" s="21"/>
      <c r="B486" s="30"/>
      <c r="C486" s="10">
        <v>4800</v>
      </c>
      <c r="D486" s="84" t="s">
        <v>234</v>
      </c>
      <c r="E486" s="133">
        <v>15386</v>
      </c>
      <c r="F486" s="134">
        <v>14902.86</v>
      </c>
      <c r="G486" s="135"/>
      <c r="H486" s="251">
        <f t="shared" ref="H486" si="49">F486/E486</f>
        <v>0.9685987261146497</v>
      </c>
    </row>
    <row r="487" spans="1:8" ht="52.5" x14ac:dyDescent="0.2">
      <c r="A487" s="21"/>
      <c r="B487" s="11" t="s">
        <v>235</v>
      </c>
      <c r="C487" s="9"/>
      <c r="D487" s="88" t="s">
        <v>236</v>
      </c>
      <c r="E487" s="137">
        <f>SUM(E488:E489)</f>
        <v>65509.04</v>
      </c>
      <c r="F487" s="137">
        <f>SUM(F488:F489)</f>
        <v>65509.04</v>
      </c>
      <c r="G487" s="139"/>
      <c r="H487" s="252">
        <f t="shared" si="43"/>
        <v>1</v>
      </c>
    </row>
    <row r="488" spans="1:8" ht="20.25" customHeight="1" x14ac:dyDescent="0.2">
      <c r="A488" s="21"/>
      <c r="B488" s="31"/>
      <c r="C488" s="10">
        <v>4210</v>
      </c>
      <c r="D488" s="84" t="s">
        <v>68</v>
      </c>
      <c r="E488" s="133">
        <v>648.54999999999995</v>
      </c>
      <c r="F488" s="149">
        <v>648.54999999999995</v>
      </c>
      <c r="G488" s="129"/>
      <c r="H488" s="251">
        <f t="shared" si="43"/>
        <v>1</v>
      </c>
    </row>
    <row r="489" spans="1:8" ht="20.25" customHeight="1" x14ac:dyDescent="0.2">
      <c r="A489" s="21"/>
      <c r="B489" s="32"/>
      <c r="C489" s="10">
        <v>4240</v>
      </c>
      <c r="D489" s="84" t="s">
        <v>194</v>
      </c>
      <c r="E489" s="133">
        <v>64860.49</v>
      </c>
      <c r="F489" s="149">
        <v>64860.49</v>
      </c>
      <c r="G489" s="129"/>
      <c r="H489" s="251">
        <f t="shared" si="43"/>
        <v>1</v>
      </c>
    </row>
    <row r="490" spans="1:8" ht="18" customHeight="1" x14ac:dyDescent="0.2">
      <c r="A490" s="21"/>
      <c r="B490" s="11">
        <v>80195</v>
      </c>
      <c r="C490" s="9"/>
      <c r="D490" s="88" t="s">
        <v>81</v>
      </c>
      <c r="E490" s="137">
        <f>SUM(E491:E516)</f>
        <v>1368218.3399999999</v>
      </c>
      <c r="F490" s="137">
        <f>SUM(F491:F516)</f>
        <v>1177113.1299999999</v>
      </c>
      <c r="G490" s="139"/>
      <c r="H490" s="252">
        <f t="shared" si="43"/>
        <v>0.8603255018493613</v>
      </c>
    </row>
    <row r="491" spans="1:8" ht="22.5" x14ac:dyDescent="0.2">
      <c r="A491" s="28"/>
      <c r="B491" s="36"/>
      <c r="C491" s="10">
        <v>3020</v>
      </c>
      <c r="D491" s="84" t="s">
        <v>112</v>
      </c>
      <c r="E491" s="133">
        <v>53500</v>
      </c>
      <c r="F491" s="149">
        <v>36000</v>
      </c>
      <c r="G491" s="135"/>
      <c r="H491" s="251">
        <f t="shared" si="43"/>
        <v>0.67289719626168221</v>
      </c>
    </row>
    <row r="492" spans="1:8" ht="22.5" x14ac:dyDescent="0.2">
      <c r="A492" s="20"/>
      <c r="B492" s="29"/>
      <c r="C492" s="10">
        <v>3040</v>
      </c>
      <c r="D492" s="84" t="s">
        <v>267</v>
      </c>
      <c r="E492" s="133">
        <v>16000</v>
      </c>
      <c r="F492" s="149">
        <v>16000</v>
      </c>
      <c r="G492" s="135"/>
      <c r="H492" s="251">
        <f t="shared" si="43"/>
        <v>1</v>
      </c>
    </row>
    <row r="493" spans="1:8" ht="18" customHeight="1" x14ac:dyDescent="0.2">
      <c r="A493" s="21"/>
      <c r="B493" s="32"/>
      <c r="C493" s="45">
        <v>4110</v>
      </c>
      <c r="D493" s="93" t="s">
        <v>60</v>
      </c>
      <c r="E493" s="181">
        <v>53756.4</v>
      </c>
      <c r="F493" s="182">
        <v>53536.86</v>
      </c>
      <c r="G493" s="183"/>
      <c r="H493" s="251">
        <f t="shared" si="43"/>
        <v>0.9959160211621314</v>
      </c>
    </row>
    <row r="494" spans="1:8" ht="18" customHeight="1" x14ac:dyDescent="0.2">
      <c r="A494" s="21"/>
      <c r="B494" s="32"/>
      <c r="C494" s="34">
        <v>4117</v>
      </c>
      <c r="D494" s="89" t="s">
        <v>60</v>
      </c>
      <c r="E494" s="161">
        <v>4351.96</v>
      </c>
      <c r="F494" s="162">
        <v>3980.05</v>
      </c>
      <c r="G494" s="163"/>
      <c r="H494" s="251">
        <f t="shared" si="43"/>
        <v>0.91454195351060219</v>
      </c>
    </row>
    <row r="495" spans="1:8" ht="22.5" x14ac:dyDescent="0.2">
      <c r="A495" s="21"/>
      <c r="B495" s="32"/>
      <c r="C495" s="10">
        <v>4120</v>
      </c>
      <c r="D495" s="84" t="s">
        <v>222</v>
      </c>
      <c r="E495" s="133">
        <v>6623</v>
      </c>
      <c r="F495" s="134">
        <v>5958.61</v>
      </c>
      <c r="G495" s="135"/>
      <c r="H495" s="251">
        <f t="shared" si="43"/>
        <v>0.89968443303638834</v>
      </c>
    </row>
    <row r="496" spans="1:8" ht="22.5" x14ac:dyDescent="0.2">
      <c r="A496" s="21"/>
      <c r="B496" s="32"/>
      <c r="C496" s="10">
        <v>4127</v>
      </c>
      <c r="D496" s="84" t="s">
        <v>222</v>
      </c>
      <c r="E496" s="133">
        <v>621.17999999999995</v>
      </c>
      <c r="F496" s="134">
        <v>568.26</v>
      </c>
      <c r="G496" s="135"/>
      <c r="H496" s="251">
        <f t="shared" si="43"/>
        <v>0.91480730223123741</v>
      </c>
    </row>
    <row r="497" spans="1:8" ht="18" customHeight="1" x14ac:dyDescent="0.2">
      <c r="A497" s="21"/>
      <c r="B497" s="32"/>
      <c r="C497" s="10">
        <v>4170</v>
      </c>
      <c r="D497" s="84" t="s">
        <v>41</v>
      </c>
      <c r="E497" s="133">
        <v>187758</v>
      </c>
      <c r="F497" s="134">
        <v>175123.71</v>
      </c>
      <c r="G497" s="135"/>
      <c r="H497" s="251">
        <f t="shared" si="43"/>
        <v>0.93270971143706261</v>
      </c>
    </row>
    <row r="498" spans="1:8" ht="18" customHeight="1" x14ac:dyDescent="0.2">
      <c r="A498" s="21"/>
      <c r="B498" s="32"/>
      <c r="C498" s="10">
        <v>4177</v>
      </c>
      <c r="D498" s="84" t="s">
        <v>41</v>
      </c>
      <c r="E498" s="133">
        <v>31454.34</v>
      </c>
      <c r="F498" s="134">
        <v>31294.34</v>
      </c>
      <c r="G498" s="135"/>
      <c r="H498" s="251">
        <f t="shared" si="43"/>
        <v>0.99491326157217097</v>
      </c>
    </row>
    <row r="499" spans="1:8" ht="18" customHeight="1" x14ac:dyDescent="0.2">
      <c r="A499" s="21"/>
      <c r="B499" s="32"/>
      <c r="C499" s="10">
        <v>4190</v>
      </c>
      <c r="D499" s="84" t="s">
        <v>152</v>
      </c>
      <c r="E499" s="133">
        <v>3700</v>
      </c>
      <c r="F499" s="134">
        <v>3650</v>
      </c>
      <c r="G499" s="135"/>
      <c r="H499" s="251">
        <f t="shared" si="43"/>
        <v>0.98648648648648651</v>
      </c>
    </row>
    <row r="500" spans="1:8" ht="18" customHeight="1" x14ac:dyDescent="0.2">
      <c r="A500" s="21"/>
      <c r="B500" s="32"/>
      <c r="C500" s="10">
        <v>4210</v>
      </c>
      <c r="D500" s="84" t="s">
        <v>68</v>
      </c>
      <c r="E500" s="133">
        <v>80065</v>
      </c>
      <c r="F500" s="134">
        <v>9868.17</v>
      </c>
      <c r="G500" s="135"/>
      <c r="H500" s="251">
        <f t="shared" si="43"/>
        <v>0.12325198276400424</v>
      </c>
    </row>
    <row r="501" spans="1:8" ht="18" customHeight="1" x14ac:dyDescent="0.2">
      <c r="A501" s="21"/>
      <c r="B501" s="32"/>
      <c r="C501" s="10">
        <v>4217</v>
      </c>
      <c r="D501" s="84" t="s">
        <v>68</v>
      </c>
      <c r="E501" s="133">
        <v>8221.6299999999992</v>
      </c>
      <c r="F501" s="134">
        <v>7351.43</v>
      </c>
      <c r="G501" s="135"/>
      <c r="H501" s="251">
        <f t="shared" si="43"/>
        <v>0.89415724132562535</v>
      </c>
    </row>
    <row r="502" spans="1:8" ht="18" customHeight="1" x14ac:dyDescent="0.2">
      <c r="A502" s="21"/>
      <c r="B502" s="32"/>
      <c r="C502" s="10">
        <v>4240</v>
      </c>
      <c r="D502" s="84" t="s">
        <v>194</v>
      </c>
      <c r="E502" s="133">
        <v>6098</v>
      </c>
      <c r="F502" s="134">
        <v>6097.8</v>
      </c>
      <c r="G502" s="135"/>
      <c r="H502" s="251">
        <f t="shared" si="43"/>
        <v>0.99996720236143</v>
      </c>
    </row>
    <row r="503" spans="1:8" ht="18" customHeight="1" x14ac:dyDescent="0.2">
      <c r="A503" s="21"/>
      <c r="B503" s="32"/>
      <c r="C503" s="10">
        <v>4270</v>
      </c>
      <c r="D503" s="84" t="s">
        <v>70</v>
      </c>
      <c r="E503" s="133">
        <v>6000</v>
      </c>
      <c r="F503" s="134">
        <v>6000</v>
      </c>
      <c r="G503" s="135"/>
      <c r="H503" s="251">
        <f t="shared" si="43"/>
        <v>1</v>
      </c>
    </row>
    <row r="504" spans="1:8" ht="18" customHeight="1" x14ac:dyDescent="0.2">
      <c r="A504" s="21"/>
      <c r="B504" s="32"/>
      <c r="C504" s="10">
        <v>4300</v>
      </c>
      <c r="D504" s="84" t="s">
        <v>62</v>
      </c>
      <c r="E504" s="133">
        <v>83063</v>
      </c>
      <c r="F504" s="134">
        <v>70466.16</v>
      </c>
      <c r="G504" s="135"/>
      <c r="H504" s="251">
        <f t="shared" si="43"/>
        <v>0.84834595427567028</v>
      </c>
    </row>
    <row r="505" spans="1:8" ht="18" customHeight="1" x14ac:dyDescent="0.2">
      <c r="A505" s="21"/>
      <c r="B505" s="32"/>
      <c r="C505" s="10">
        <v>4307</v>
      </c>
      <c r="D505" s="84" t="s">
        <v>62</v>
      </c>
      <c r="E505" s="133">
        <v>450576.2</v>
      </c>
      <c r="F505" s="134">
        <v>422637.5</v>
      </c>
      <c r="G505" s="135"/>
      <c r="H505" s="251">
        <f t="shared" ref="H505:H557" si="50">F505/E505</f>
        <v>0.93799339601159581</v>
      </c>
    </row>
    <row r="506" spans="1:8" ht="18" customHeight="1" x14ac:dyDescent="0.2">
      <c r="A506" s="21"/>
      <c r="B506" s="32"/>
      <c r="C506" s="10">
        <v>4309</v>
      </c>
      <c r="D506" s="84" t="s">
        <v>62</v>
      </c>
      <c r="E506" s="133">
        <v>60419.64</v>
      </c>
      <c r="F506" s="134">
        <v>60419.64</v>
      </c>
      <c r="G506" s="135"/>
      <c r="H506" s="251">
        <f t="shared" si="50"/>
        <v>1</v>
      </c>
    </row>
    <row r="507" spans="1:8" ht="18" customHeight="1" x14ac:dyDescent="0.2">
      <c r="A507" s="21"/>
      <c r="B507" s="32"/>
      <c r="C507" s="10">
        <v>4427</v>
      </c>
      <c r="D507" s="84" t="s">
        <v>140</v>
      </c>
      <c r="E507" s="133">
        <v>2397.11</v>
      </c>
      <c r="F507" s="134">
        <v>2397.11</v>
      </c>
      <c r="G507" s="135"/>
      <c r="H507" s="251">
        <f t="shared" si="50"/>
        <v>1</v>
      </c>
    </row>
    <row r="508" spans="1:8" ht="18" customHeight="1" x14ac:dyDescent="0.2">
      <c r="A508" s="21"/>
      <c r="B508" s="32"/>
      <c r="C508" s="10">
        <v>4430</v>
      </c>
      <c r="D508" s="84" t="s">
        <v>63</v>
      </c>
      <c r="E508" s="133">
        <v>200</v>
      </c>
      <c r="F508" s="134">
        <v>183</v>
      </c>
      <c r="G508" s="135"/>
      <c r="H508" s="251">
        <f t="shared" si="50"/>
        <v>0.91500000000000004</v>
      </c>
    </row>
    <row r="509" spans="1:8" ht="18" customHeight="1" x14ac:dyDescent="0.2">
      <c r="A509" s="21"/>
      <c r="B509" s="32"/>
      <c r="C509" s="10">
        <v>4437</v>
      </c>
      <c r="D509" s="84" t="s">
        <v>63</v>
      </c>
      <c r="E509" s="133">
        <v>5907</v>
      </c>
      <c r="F509" s="134">
        <v>5907</v>
      </c>
      <c r="G509" s="135"/>
      <c r="H509" s="251">
        <f t="shared" ref="H509:H510" si="51">F509/E509</f>
        <v>1</v>
      </c>
    </row>
    <row r="510" spans="1:8" ht="22.5" x14ac:dyDescent="0.2">
      <c r="A510" s="21"/>
      <c r="B510" s="32"/>
      <c r="C510" s="10">
        <v>4700</v>
      </c>
      <c r="D510" s="84" t="s">
        <v>0</v>
      </c>
      <c r="E510" s="133">
        <v>1489</v>
      </c>
      <c r="F510" s="134">
        <v>1488.24</v>
      </c>
      <c r="G510" s="135"/>
      <c r="H510" s="251">
        <f t="shared" si="51"/>
        <v>0.99948959032907991</v>
      </c>
    </row>
    <row r="511" spans="1:8" ht="22.5" x14ac:dyDescent="0.2">
      <c r="A511" s="21"/>
      <c r="B511" s="32"/>
      <c r="C511" s="10">
        <v>4707</v>
      </c>
      <c r="D511" s="84" t="s">
        <v>0</v>
      </c>
      <c r="E511" s="133">
        <v>95180</v>
      </c>
      <c r="F511" s="134">
        <v>87180</v>
      </c>
      <c r="G511" s="135"/>
      <c r="H511" s="251">
        <f t="shared" si="50"/>
        <v>0.91594872872452193</v>
      </c>
    </row>
    <row r="512" spans="1:8" ht="22.5" x14ac:dyDescent="0.2">
      <c r="A512" s="21"/>
      <c r="B512" s="32"/>
      <c r="C512" s="10">
        <v>4710</v>
      </c>
      <c r="D512" s="84" t="s">
        <v>220</v>
      </c>
      <c r="E512" s="133">
        <v>1276</v>
      </c>
      <c r="F512" s="134">
        <v>315.33999999999997</v>
      </c>
      <c r="G512" s="135"/>
      <c r="H512" s="251">
        <f t="shared" si="50"/>
        <v>0.24713166144200624</v>
      </c>
    </row>
    <row r="513" spans="1:8" ht="22.5" x14ac:dyDescent="0.2">
      <c r="A513" s="21"/>
      <c r="B513" s="32"/>
      <c r="C513" s="10">
        <v>4717</v>
      </c>
      <c r="D513" s="84" t="s">
        <v>220</v>
      </c>
      <c r="E513" s="133">
        <v>90</v>
      </c>
      <c r="F513" s="134">
        <v>25.2</v>
      </c>
      <c r="G513" s="135"/>
      <c r="H513" s="251">
        <f t="shared" si="50"/>
        <v>0.27999999999999997</v>
      </c>
    </row>
    <row r="514" spans="1:8" ht="18" customHeight="1" x14ac:dyDescent="0.2">
      <c r="A514" s="21"/>
      <c r="B514" s="32"/>
      <c r="C514" s="10">
        <v>4790</v>
      </c>
      <c r="D514" s="84" t="s">
        <v>231</v>
      </c>
      <c r="E514" s="133">
        <v>189868.88</v>
      </c>
      <c r="F514" s="134">
        <v>151294.66</v>
      </c>
      <c r="G514" s="135"/>
      <c r="H514" s="251">
        <f t="shared" si="50"/>
        <v>0.79683758602252253</v>
      </c>
    </row>
    <row r="515" spans="1:8" ht="22.5" x14ac:dyDescent="0.2">
      <c r="A515" s="21"/>
      <c r="B515" s="32"/>
      <c r="C515" s="10">
        <v>4800</v>
      </c>
      <c r="D515" s="84" t="s">
        <v>234</v>
      </c>
      <c r="E515" s="133">
        <v>16702</v>
      </c>
      <c r="F515" s="134">
        <v>16701.689999999999</v>
      </c>
      <c r="G515" s="135"/>
      <c r="H515" s="251">
        <f t="shared" si="50"/>
        <v>0.99998143934858097</v>
      </c>
    </row>
    <row r="516" spans="1:8" ht="18" customHeight="1" x14ac:dyDescent="0.2">
      <c r="A516" s="21"/>
      <c r="B516" s="32"/>
      <c r="C516" s="10">
        <v>4950</v>
      </c>
      <c r="D516" s="84" t="s">
        <v>141</v>
      </c>
      <c r="E516" s="133">
        <v>2900</v>
      </c>
      <c r="F516" s="134">
        <v>2668.36</v>
      </c>
      <c r="G516" s="135"/>
      <c r="H516" s="251">
        <f t="shared" si="50"/>
        <v>0.92012413793103454</v>
      </c>
    </row>
    <row r="517" spans="1:8" ht="18" customHeight="1" x14ac:dyDescent="0.2">
      <c r="A517" s="60" t="s">
        <v>23</v>
      </c>
      <c r="B517" s="60"/>
      <c r="C517" s="61"/>
      <c r="D517" s="94" t="s">
        <v>75</v>
      </c>
      <c r="E517" s="142">
        <f>E518+E520+E522+E524</f>
        <v>741739.6</v>
      </c>
      <c r="F517" s="142">
        <f>F518+F520+F522+F524</f>
        <v>741358.56</v>
      </c>
      <c r="G517" s="143"/>
      <c r="H517" s="253">
        <f t="shared" si="50"/>
        <v>0.99948628871911394</v>
      </c>
    </row>
    <row r="518" spans="1:8" ht="18" customHeight="1" x14ac:dyDescent="0.2">
      <c r="A518" s="20"/>
      <c r="B518" s="11">
        <v>85111</v>
      </c>
      <c r="C518" s="9"/>
      <c r="D518" s="88" t="s">
        <v>102</v>
      </c>
      <c r="E518" s="137">
        <f>SUM(E519:E519)</f>
        <v>441372</v>
      </c>
      <c r="F518" s="137">
        <f>SUM(F519:F519)</f>
        <v>441372</v>
      </c>
      <c r="G518" s="139"/>
      <c r="H518" s="252">
        <f t="shared" si="50"/>
        <v>1</v>
      </c>
    </row>
    <row r="519" spans="1:8" ht="56.25" x14ac:dyDescent="0.2">
      <c r="A519" s="21"/>
      <c r="B519" s="11"/>
      <c r="C519" s="10">
        <v>6220</v>
      </c>
      <c r="D519" s="84" t="s">
        <v>30</v>
      </c>
      <c r="E519" s="133">
        <v>441372</v>
      </c>
      <c r="F519" s="134">
        <v>441372</v>
      </c>
      <c r="G519" s="135"/>
      <c r="H519" s="251">
        <f>F519/E519</f>
        <v>1</v>
      </c>
    </row>
    <row r="520" spans="1:8" ht="21" x14ac:dyDescent="0.2">
      <c r="A520" s="26"/>
      <c r="B520" s="11" t="s">
        <v>154</v>
      </c>
      <c r="C520" s="9"/>
      <c r="D520" s="88" t="s">
        <v>155</v>
      </c>
      <c r="E520" s="137">
        <f>SUM(E521)</f>
        <v>42354</v>
      </c>
      <c r="F520" s="137">
        <f>SUM(F521)</f>
        <v>41972.959999999999</v>
      </c>
      <c r="G520" s="139"/>
      <c r="H520" s="252">
        <f t="shared" si="50"/>
        <v>0.99100344713604382</v>
      </c>
    </row>
    <row r="521" spans="1:8" ht="18" customHeight="1" x14ac:dyDescent="0.2">
      <c r="A521" s="21"/>
      <c r="B521" s="31"/>
      <c r="C521" s="33">
        <v>4300</v>
      </c>
      <c r="D521" s="85" t="s">
        <v>62</v>
      </c>
      <c r="E521" s="150">
        <v>42354</v>
      </c>
      <c r="F521" s="151">
        <v>41972.959999999999</v>
      </c>
      <c r="G521" s="152"/>
      <c r="H521" s="256">
        <f t="shared" si="50"/>
        <v>0.99100344713604382</v>
      </c>
    </row>
    <row r="522" spans="1:8" ht="42" x14ac:dyDescent="0.2">
      <c r="A522" s="21"/>
      <c r="B522" s="11" t="s">
        <v>281</v>
      </c>
      <c r="C522" s="9"/>
      <c r="D522" s="88" t="s">
        <v>282</v>
      </c>
      <c r="E522" s="137">
        <f>SUM(E523)</f>
        <v>2573.6</v>
      </c>
      <c r="F522" s="137">
        <f>SUM(F523)</f>
        <v>2573.6</v>
      </c>
      <c r="G522" s="184"/>
      <c r="H522" s="252">
        <f t="shared" ref="H522:H523" si="52">F522/E522</f>
        <v>1</v>
      </c>
    </row>
    <row r="523" spans="1:8" ht="18" customHeight="1" x14ac:dyDescent="0.2">
      <c r="A523" s="21"/>
      <c r="B523" s="11"/>
      <c r="C523" s="10">
        <v>4130</v>
      </c>
      <c r="D523" s="84" t="s">
        <v>283</v>
      </c>
      <c r="E523" s="133">
        <v>2573.6</v>
      </c>
      <c r="F523" s="149">
        <v>2573.6</v>
      </c>
      <c r="G523" s="139"/>
      <c r="H523" s="251">
        <f t="shared" si="52"/>
        <v>1</v>
      </c>
    </row>
    <row r="524" spans="1:8" ht="18" customHeight="1" x14ac:dyDescent="0.2">
      <c r="A524" s="28"/>
      <c r="B524" s="11" t="s">
        <v>204</v>
      </c>
      <c r="C524" s="9"/>
      <c r="D524" s="88" t="s">
        <v>81</v>
      </c>
      <c r="E524" s="137">
        <f>SUM(E525:E526)</f>
        <v>255440</v>
      </c>
      <c r="F524" s="137">
        <f>SUM(F525:F526)</f>
        <v>255440</v>
      </c>
      <c r="G524" s="184"/>
      <c r="H524" s="252">
        <f t="shared" si="50"/>
        <v>1</v>
      </c>
    </row>
    <row r="525" spans="1:8" ht="67.5" x14ac:dyDescent="0.2">
      <c r="A525" s="20"/>
      <c r="B525" s="37"/>
      <c r="C525" s="10">
        <v>2360</v>
      </c>
      <c r="D525" s="84" t="s">
        <v>129</v>
      </c>
      <c r="E525" s="133">
        <v>4000</v>
      </c>
      <c r="F525" s="149">
        <v>4000</v>
      </c>
      <c r="G525" s="139"/>
      <c r="H525" s="251">
        <f t="shared" si="50"/>
        <v>1</v>
      </c>
    </row>
    <row r="526" spans="1:8" ht="18" customHeight="1" x14ac:dyDescent="0.2">
      <c r="A526" s="28"/>
      <c r="B526" s="30"/>
      <c r="C526" s="33">
        <v>4300</v>
      </c>
      <c r="D526" s="85" t="s">
        <v>62</v>
      </c>
      <c r="E526" s="150">
        <v>251440</v>
      </c>
      <c r="F526" s="151">
        <v>251440</v>
      </c>
      <c r="G526" s="152"/>
      <c r="H526" s="256">
        <f t="shared" ref="H526" si="53">F526/E526</f>
        <v>1</v>
      </c>
    </row>
    <row r="527" spans="1:8" ht="18" customHeight="1" x14ac:dyDescent="0.2">
      <c r="A527" s="60" t="s">
        <v>97</v>
      </c>
      <c r="B527" s="60"/>
      <c r="C527" s="61"/>
      <c r="D527" s="94" t="s">
        <v>13</v>
      </c>
      <c r="E527" s="142">
        <f>SUM(E528+E558+E554+E577+E579+E581)</f>
        <v>26135386.590000004</v>
      </c>
      <c r="F527" s="142">
        <f>SUM(F528+F558+F554+F577+F579+F581)</f>
        <v>25874315.099999998</v>
      </c>
      <c r="G527" s="143"/>
      <c r="H527" s="253">
        <f t="shared" si="50"/>
        <v>0.99001080435137323</v>
      </c>
    </row>
    <row r="528" spans="1:8" ht="18" customHeight="1" x14ac:dyDescent="0.2">
      <c r="A528" s="21"/>
      <c r="B528" s="11" t="s">
        <v>2</v>
      </c>
      <c r="C528" s="9"/>
      <c r="D528" s="88" t="s">
        <v>32</v>
      </c>
      <c r="E528" s="137">
        <f>SUM(E529:E553)</f>
        <v>22325685.270000003</v>
      </c>
      <c r="F528" s="137">
        <f>SUM(F529:F553)</f>
        <v>22258604.549999997</v>
      </c>
      <c r="G528" s="139"/>
      <c r="H528" s="252">
        <f t="shared" si="50"/>
        <v>0.99699535672975981</v>
      </c>
    </row>
    <row r="529" spans="1:8" ht="33.75" x14ac:dyDescent="0.2">
      <c r="A529" s="21"/>
      <c r="B529" s="31"/>
      <c r="C529" s="10">
        <v>2580</v>
      </c>
      <c r="D529" s="84" t="s">
        <v>26</v>
      </c>
      <c r="E529" s="133">
        <v>7498083</v>
      </c>
      <c r="F529" s="149">
        <v>7471224.8099999996</v>
      </c>
      <c r="G529" s="135"/>
      <c r="H529" s="251">
        <f t="shared" si="50"/>
        <v>0.99641799243886731</v>
      </c>
    </row>
    <row r="530" spans="1:8" s="113" customFormat="1" ht="19.5" customHeight="1" x14ac:dyDescent="0.2">
      <c r="A530" s="109"/>
      <c r="B530" s="110"/>
      <c r="C530" s="111"/>
      <c r="D530" s="112" t="s">
        <v>324</v>
      </c>
      <c r="E530" s="185"/>
      <c r="F530" s="186"/>
      <c r="G530" s="187"/>
      <c r="H530" s="188"/>
    </row>
    <row r="531" spans="1:8" s="113" customFormat="1" ht="22.5" customHeight="1" x14ac:dyDescent="0.2">
      <c r="A531" s="109"/>
      <c r="B531" s="110"/>
      <c r="C531" s="114"/>
      <c r="D531" s="112" t="s">
        <v>325</v>
      </c>
      <c r="E531" s="189"/>
      <c r="F531" s="190"/>
      <c r="G531" s="191"/>
      <c r="H531" s="192"/>
    </row>
    <row r="532" spans="1:8" ht="22.5" x14ac:dyDescent="0.2">
      <c r="A532" s="21"/>
      <c r="B532" s="32"/>
      <c r="C532" s="10">
        <v>3020</v>
      </c>
      <c r="D532" s="84" t="s">
        <v>112</v>
      </c>
      <c r="E532" s="133">
        <v>65982.62</v>
      </c>
      <c r="F532" s="134">
        <v>65982.62</v>
      </c>
      <c r="G532" s="135"/>
      <c r="H532" s="251">
        <f t="shared" si="50"/>
        <v>1</v>
      </c>
    </row>
    <row r="533" spans="1:8" ht="18" customHeight="1" x14ac:dyDescent="0.2">
      <c r="A533" s="21"/>
      <c r="B533" s="32"/>
      <c r="C533" s="10">
        <v>4010</v>
      </c>
      <c r="D533" s="84" t="s">
        <v>111</v>
      </c>
      <c r="E533" s="133">
        <v>9708143.0199999996</v>
      </c>
      <c r="F533" s="134">
        <v>9688376</v>
      </c>
      <c r="G533" s="135"/>
      <c r="H533" s="251">
        <f t="shared" si="50"/>
        <v>0.99796387218860738</v>
      </c>
    </row>
    <row r="534" spans="1:8" ht="18" customHeight="1" x14ac:dyDescent="0.2">
      <c r="A534" s="21"/>
      <c r="B534" s="32"/>
      <c r="C534" s="10">
        <v>4040</v>
      </c>
      <c r="D534" s="84" t="s">
        <v>76</v>
      </c>
      <c r="E534" s="133">
        <v>568378.49</v>
      </c>
      <c r="F534" s="134">
        <v>568378.49</v>
      </c>
      <c r="G534" s="135"/>
      <c r="H534" s="251">
        <f t="shared" si="50"/>
        <v>1</v>
      </c>
    </row>
    <row r="535" spans="1:8" ht="18" customHeight="1" x14ac:dyDescent="0.2">
      <c r="A535" s="21"/>
      <c r="B535" s="32"/>
      <c r="C535" s="10">
        <v>4110</v>
      </c>
      <c r="D535" s="84" t="s">
        <v>60</v>
      </c>
      <c r="E535" s="133">
        <v>1693659.96</v>
      </c>
      <c r="F535" s="134">
        <v>1689962.85</v>
      </c>
      <c r="G535" s="135"/>
      <c r="H535" s="251">
        <f t="shared" si="50"/>
        <v>0.99781708838414063</v>
      </c>
    </row>
    <row r="536" spans="1:8" ht="22.5" x14ac:dyDescent="0.2">
      <c r="A536" s="21"/>
      <c r="B536" s="32"/>
      <c r="C536" s="10">
        <v>4120</v>
      </c>
      <c r="D536" s="84" t="s">
        <v>222</v>
      </c>
      <c r="E536" s="133">
        <v>155295.32</v>
      </c>
      <c r="F536" s="134">
        <v>153986.88</v>
      </c>
      <c r="G536" s="135"/>
      <c r="H536" s="251">
        <f t="shared" si="50"/>
        <v>0.99157450462769903</v>
      </c>
    </row>
    <row r="537" spans="1:8" ht="18" customHeight="1" x14ac:dyDescent="0.2">
      <c r="A537" s="21"/>
      <c r="B537" s="32"/>
      <c r="C537" s="10">
        <v>4210</v>
      </c>
      <c r="D537" s="84" t="s">
        <v>68</v>
      </c>
      <c r="E537" s="133">
        <v>255577.34</v>
      </c>
      <c r="F537" s="134">
        <v>253621.93</v>
      </c>
      <c r="G537" s="135"/>
      <c r="H537" s="251">
        <f t="shared" si="50"/>
        <v>0.99234904784594746</v>
      </c>
    </row>
    <row r="538" spans="1:8" ht="18" customHeight="1" x14ac:dyDescent="0.2">
      <c r="A538" s="21"/>
      <c r="B538" s="32"/>
      <c r="C538" s="10">
        <v>4220</v>
      </c>
      <c r="D538" s="84" t="s">
        <v>69</v>
      </c>
      <c r="E538" s="133">
        <v>697500</v>
      </c>
      <c r="F538" s="134">
        <v>693455.49</v>
      </c>
      <c r="G538" s="135"/>
      <c r="H538" s="251">
        <f t="shared" si="50"/>
        <v>0.99420141935483874</v>
      </c>
    </row>
    <row r="539" spans="1:8" ht="22.5" x14ac:dyDescent="0.2">
      <c r="A539" s="21"/>
      <c r="B539" s="32"/>
      <c r="C539" s="10">
        <v>4230</v>
      </c>
      <c r="D539" s="84" t="s">
        <v>207</v>
      </c>
      <c r="E539" s="133">
        <v>83752.509999999995</v>
      </c>
      <c r="F539" s="134">
        <v>82623.38</v>
      </c>
      <c r="G539" s="135"/>
      <c r="H539" s="251">
        <f t="shared" si="50"/>
        <v>0.98651825479618471</v>
      </c>
    </row>
    <row r="540" spans="1:8" ht="18" customHeight="1" x14ac:dyDescent="0.2">
      <c r="A540" s="21"/>
      <c r="B540" s="32"/>
      <c r="C540" s="10">
        <v>4260</v>
      </c>
      <c r="D540" s="84" t="s">
        <v>61</v>
      </c>
      <c r="E540" s="133">
        <v>707595</v>
      </c>
      <c r="F540" s="134">
        <v>705186.82</v>
      </c>
      <c r="G540" s="135"/>
      <c r="H540" s="251">
        <f t="shared" si="50"/>
        <v>0.99659666899850896</v>
      </c>
    </row>
    <row r="541" spans="1:8" ht="18" customHeight="1" x14ac:dyDescent="0.2">
      <c r="A541" s="21"/>
      <c r="B541" s="32"/>
      <c r="C541" s="10">
        <v>4270</v>
      </c>
      <c r="D541" s="84" t="s">
        <v>70</v>
      </c>
      <c r="E541" s="133">
        <v>75695.27</v>
      </c>
      <c r="F541" s="134">
        <v>75537.61</v>
      </c>
      <c r="G541" s="135"/>
      <c r="H541" s="251">
        <f t="shared" si="50"/>
        <v>0.9979171750097463</v>
      </c>
    </row>
    <row r="542" spans="1:8" ht="18" customHeight="1" x14ac:dyDescent="0.2">
      <c r="A542" s="21"/>
      <c r="B542" s="32"/>
      <c r="C542" s="10">
        <v>4280</v>
      </c>
      <c r="D542" s="84" t="s">
        <v>91</v>
      </c>
      <c r="E542" s="133">
        <v>57000</v>
      </c>
      <c r="F542" s="134">
        <v>55880</v>
      </c>
      <c r="G542" s="135"/>
      <c r="H542" s="251">
        <f t="shared" si="50"/>
        <v>0.98035087719298242</v>
      </c>
    </row>
    <row r="543" spans="1:8" ht="18" customHeight="1" x14ac:dyDescent="0.2">
      <c r="A543" s="21"/>
      <c r="B543" s="32"/>
      <c r="C543" s="10">
        <v>4300</v>
      </c>
      <c r="D543" s="84" t="s">
        <v>62</v>
      </c>
      <c r="E543" s="133">
        <v>248500</v>
      </c>
      <c r="F543" s="134">
        <v>244426.62</v>
      </c>
      <c r="G543" s="135"/>
      <c r="H543" s="251">
        <f t="shared" si="50"/>
        <v>0.98360812877263581</v>
      </c>
    </row>
    <row r="544" spans="1:8" ht="22.5" x14ac:dyDescent="0.2">
      <c r="A544" s="21"/>
      <c r="B544" s="32"/>
      <c r="C544" s="10">
        <v>4360</v>
      </c>
      <c r="D544" s="84" t="s">
        <v>153</v>
      </c>
      <c r="E544" s="133">
        <v>7251.98</v>
      </c>
      <c r="F544" s="149">
        <v>7251.98</v>
      </c>
      <c r="G544" s="180"/>
      <c r="H544" s="251">
        <f t="shared" si="50"/>
        <v>1</v>
      </c>
    </row>
    <row r="545" spans="1:8" ht="18" customHeight="1" x14ac:dyDescent="0.2">
      <c r="A545" s="21"/>
      <c r="B545" s="32"/>
      <c r="C545" s="10">
        <v>4410</v>
      </c>
      <c r="D545" s="84" t="s">
        <v>71</v>
      </c>
      <c r="E545" s="133">
        <v>700</v>
      </c>
      <c r="F545" s="149">
        <v>700</v>
      </c>
      <c r="G545" s="135"/>
      <c r="H545" s="251">
        <f t="shared" si="50"/>
        <v>1</v>
      </c>
    </row>
    <row r="546" spans="1:8" ht="18" customHeight="1" x14ac:dyDescent="0.2">
      <c r="A546" s="21"/>
      <c r="B546" s="32"/>
      <c r="C546" s="33">
        <v>4430</v>
      </c>
      <c r="D546" s="85" t="s">
        <v>63</v>
      </c>
      <c r="E546" s="150">
        <v>17701.2</v>
      </c>
      <c r="F546" s="193">
        <v>17701.2</v>
      </c>
      <c r="G546" s="152"/>
      <c r="H546" s="256">
        <f t="shared" si="50"/>
        <v>1</v>
      </c>
    </row>
    <row r="547" spans="1:8" ht="22.5" x14ac:dyDescent="0.2">
      <c r="A547" s="21"/>
      <c r="B547" s="32"/>
      <c r="C547" s="10">
        <v>4440</v>
      </c>
      <c r="D547" s="84" t="s">
        <v>144</v>
      </c>
      <c r="E547" s="133">
        <v>371541.6</v>
      </c>
      <c r="F547" s="149">
        <v>371539.03</v>
      </c>
      <c r="G547" s="135"/>
      <c r="H547" s="251">
        <f t="shared" si="50"/>
        <v>0.99999308287416555</v>
      </c>
    </row>
    <row r="548" spans="1:8" ht="18" customHeight="1" x14ac:dyDescent="0.2">
      <c r="A548" s="21"/>
      <c r="B548" s="32"/>
      <c r="C548" s="10">
        <v>4480</v>
      </c>
      <c r="D548" s="84" t="s">
        <v>64</v>
      </c>
      <c r="E548" s="133">
        <v>4854</v>
      </c>
      <c r="F548" s="149">
        <v>4854</v>
      </c>
      <c r="G548" s="135"/>
      <c r="H548" s="251">
        <f t="shared" si="50"/>
        <v>1</v>
      </c>
    </row>
    <row r="549" spans="1:8" ht="18" customHeight="1" x14ac:dyDescent="0.2">
      <c r="A549" s="21"/>
      <c r="B549" s="32"/>
      <c r="C549" s="34">
        <v>4510</v>
      </c>
      <c r="D549" s="89" t="s">
        <v>5</v>
      </c>
      <c r="E549" s="161">
        <v>887.52</v>
      </c>
      <c r="F549" s="166">
        <v>887.52</v>
      </c>
      <c r="G549" s="163"/>
      <c r="H549" s="257">
        <f t="shared" si="50"/>
        <v>1</v>
      </c>
    </row>
    <row r="550" spans="1:8" ht="18" customHeight="1" x14ac:dyDescent="0.2">
      <c r="A550" s="21"/>
      <c r="B550" s="32"/>
      <c r="C550" s="34">
        <v>4520</v>
      </c>
      <c r="D550" s="89" t="s">
        <v>98</v>
      </c>
      <c r="E550" s="161">
        <v>314.33999999999997</v>
      </c>
      <c r="F550" s="166">
        <v>314.33999999999997</v>
      </c>
      <c r="G550" s="163"/>
      <c r="H550" s="257">
        <f t="shared" si="50"/>
        <v>1</v>
      </c>
    </row>
    <row r="551" spans="1:8" ht="22.5" x14ac:dyDescent="0.2">
      <c r="A551" s="21"/>
      <c r="B551" s="32"/>
      <c r="C551" s="34">
        <v>4700</v>
      </c>
      <c r="D551" s="89" t="s">
        <v>0</v>
      </c>
      <c r="E551" s="161">
        <v>8231</v>
      </c>
      <c r="F551" s="166">
        <v>8231</v>
      </c>
      <c r="G551" s="163"/>
      <c r="H551" s="257">
        <f t="shared" si="50"/>
        <v>1</v>
      </c>
    </row>
    <row r="552" spans="1:8" ht="22.5" x14ac:dyDescent="0.2">
      <c r="A552" s="21"/>
      <c r="B552" s="32"/>
      <c r="C552" s="10">
        <v>4710</v>
      </c>
      <c r="D552" s="84" t="s">
        <v>220</v>
      </c>
      <c r="E552" s="133">
        <v>28000</v>
      </c>
      <c r="F552" s="149">
        <v>27691.7</v>
      </c>
      <c r="G552" s="135"/>
      <c r="H552" s="251">
        <f t="shared" si="50"/>
        <v>0.98898928571428579</v>
      </c>
    </row>
    <row r="553" spans="1:8" ht="22.5" x14ac:dyDescent="0.2">
      <c r="A553" s="21"/>
      <c r="B553" s="32"/>
      <c r="C553" s="10">
        <v>4780</v>
      </c>
      <c r="D553" s="84" t="s">
        <v>131</v>
      </c>
      <c r="E553" s="133">
        <v>71041.100000000006</v>
      </c>
      <c r="F553" s="149">
        <v>70790.28</v>
      </c>
      <c r="G553" s="135"/>
      <c r="H553" s="251">
        <f t="shared" si="50"/>
        <v>0.99646936773219996</v>
      </c>
    </row>
    <row r="554" spans="1:8" ht="18" customHeight="1" x14ac:dyDescent="0.2">
      <c r="A554" s="21"/>
      <c r="B554" s="11" t="s">
        <v>142</v>
      </c>
      <c r="C554" s="9"/>
      <c r="D554" s="88" t="s">
        <v>143</v>
      </c>
      <c r="E554" s="137">
        <f>SUM(E555:E557)</f>
        <v>1297078.32</v>
      </c>
      <c r="F554" s="137">
        <f>SUM(F555:F557)</f>
        <v>1290277.19</v>
      </c>
      <c r="G554" s="139"/>
      <c r="H554" s="252">
        <f>F554/E554</f>
        <v>0.99475657722811983</v>
      </c>
    </row>
    <row r="555" spans="1:8" ht="33.75" x14ac:dyDescent="0.2">
      <c r="A555" s="21"/>
      <c r="B555" s="31"/>
      <c r="C555" s="10">
        <v>2580</v>
      </c>
      <c r="D555" s="84" t="s">
        <v>26</v>
      </c>
      <c r="E555" s="133">
        <v>1291478.32</v>
      </c>
      <c r="F555" s="149">
        <v>1290277.19</v>
      </c>
      <c r="G555" s="135"/>
      <c r="H555" s="251">
        <f t="shared" si="50"/>
        <v>0.99906995728739745</v>
      </c>
    </row>
    <row r="556" spans="1:8" ht="22.5" x14ac:dyDescent="0.2">
      <c r="A556" s="21"/>
      <c r="B556" s="32"/>
      <c r="C556" s="10"/>
      <c r="D556" s="96" t="s">
        <v>255</v>
      </c>
      <c r="E556" s="133"/>
      <c r="F556" s="149"/>
      <c r="G556" s="135"/>
      <c r="H556" s="251"/>
    </row>
    <row r="557" spans="1:8" ht="18" customHeight="1" x14ac:dyDescent="0.2">
      <c r="A557" s="21"/>
      <c r="B557" s="30"/>
      <c r="C557" s="10">
        <v>4300</v>
      </c>
      <c r="D557" s="84" t="s">
        <v>62</v>
      </c>
      <c r="E557" s="133">
        <v>5600</v>
      </c>
      <c r="F557" s="149">
        <v>0</v>
      </c>
      <c r="G557" s="135"/>
      <c r="H557" s="251">
        <f t="shared" si="50"/>
        <v>0</v>
      </c>
    </row>
    <row r="558" spans="1:8" ht="18" customHeight="1" x14ac:dyDescent="0.2">
      <c r="A558" s="28"/>
      <c r="B558" s="11" t="s">
        <v>103</v>
      </c>
      <c r="C558" s="9"/>
      <c r="D558" s="88" t="s">
        <v>34</v>
      </c>
      <c r="E558" s="137">
        <f>SUM(E559:E576)</f>
        <v>2412707</v>
      </c>
      <c r="F558" s="137">
        <f>SUM(F559:F576)</f>
        <v>2225517.36</v>
      </c>
      <c r="G558" s="139"/>
      <c r="H558" s="252">
        <f t="shared" ref="H558:H595" si="54">F558/E558</f>
        <v>0.92241509640416341</v>
      </c>
    </row>
    <row r="559" spans="1:8" ht="22.5" x14ac:dyDescent="0.2">
      <c r="A559" s="20"/>
      <c r="B559" s="31"/>
      <c r="C559" s="10">
        <v>3020</v>
      </c>
      <c r="D559" s="84" t="s">
        <v>112</v>
      </c>
      <c r="E559" s="133">
        <v>3002</v>
      </c>
      <c r="F559" s="134">
        <v>2651.28</v>
      </c>
      <c r="G559" s="135"/>
      <c r="H559" s="251">
        <f t="shared" si="54"/>
        <v>0.88317121918720864</v>
      </c>
    </row>
    <row r="560" spans="1:8" ht="18" customHeight="1" x14ac:dyDescent="0.2">
      <c r="A560" s="21"/>
      <c r="B560" s="32"/>
      <c r="C560" s="10">
        <v>4010</v>
      </c>
      <c r="D560" s="84" t="s">
        <v>111</v>
      </c>
      <c r="E560" s="133">
        <v>1593784</v>
      </c>
      <c r="F560" s="134">
        <v>1465781.75</v>
      </c>
      <c r="G560" s="135"/>
      <c r="H560" s="251">
        <f t="shared" si="54"/>
        <v>0.91968657609814131</v>
      </c>
    </row>
    <row r="561" spans="1:8" ht="18" customHeight="1" x14ac:dyDescent="0.2">
      <c r="A561" s="21"/>
      <c r="B561" s="32"/>
      <c r="C561" s="10">
        <v>4040</v>
      </c>
      <c r="D561" s="84" t="s">
        <v>76</v>
      </c>
      <c r="E561" s="133">
        <v>83672</v>
      </c>
      <c r="F561" s="134">
        <v>83671.66</v>
      </c>
      <c r="G561" s="135"/>
      <c r="H561" s="251">
        <f t="shared" si="54"/>
        <v>0.99999593651400709</v>
      </c>
    </row>
    <row r="562" spans="1:8" ht="18" customHeight="1" x14ac:dyDescent="0.2">
      <c r="A562" s="21"/>
      <c r="B562" s="32"/>
      <c r="C562" s="10">
        <v>4110</v>
      </c>
      <c r="D562" s="84" t="s">
        <v>60</v>
      </c>
      <c r="E562" s="133">
        <v>272001</v>
      </c>
      <c r="F562" s="134">
        <v>263952.71000000002</v>
      </c>
      <c r="G562" s="135"/>
      <c r="H562" s="251">
        <f t="shared" si="54"/>
        <v>0.9704108073132085</v>
      </c>
    </row>
    <row r="563" spans="1:8" s="18" customFormat="1" ht="22.5" x14ac:dyDescent="0.2">
      <c r="A563" s="21"/>
      <c r="B563" s="32"/>
      <c r="C563" s="10">
        <v>4120</v>
      </c>
      <c r="D563" s="84" t="s">
        <v>222</v>
      </c>
      <c r="E563" s="133">
        <v>26096</v>
      </c>
      <c r="F563" s="134">
        <v>20055.79</v>
      </c>
      <c r="G563" s="135"/>
      <c r="H563" s="251">
        <f t="shared" si="54"/>
        <v>0.76853885652973641</v>
      </c>
    </row>
    <row r="564" spans="1:8" ht="18" customHeight="1" x14ac:dyDescent="0.2">
      <c r="A564" s="21"/>
      <c r="B564" s="32"/>
      <c r="C564" s="10">
        <v>4170</v>
      </c>
      <c r="D564" s="84" t="s">
        <v>41</v>
      </c>
      <c r="E564" s="133">
        <v>47630</v>
      </c>
      <c r="F564" s="134">
        <v>45054</v>
      </c>
      <c r="G564" s="135"/>
      <c r="H564" s="251">
        <f t="shared" si="54"/>
        <v>0.94591643921897961</v>
      </c>
    </row>
    <row r="565" spans="1:8" ht="18" customHeight="1" x14ac:dyDescent="0.2">
      <c r="A565" s="21"/>
      <c r="B565" s="32"/>
      <c r="C565" s="10">
        <v>4210</v>
      </c>
      <c r="D565" s="84" t="s">
        <v>68</v>
      </c>
      <c r="E565" s="133">
        <v>77907</v>
      </c>
      <c r="F565" s="134">
        <v>77904.09</v>
      </c>
      <c r="G565" s="135"/>
      <c r="H565" s="251">
        <f t="shared" si="54"/>
        <v>0.99996264777234389</v>
      </c>
    </row>
    <row r="566" spans="1:8" ht="18" customHeight="1" x14ac:dyDescent="0.2">
      <c r="A566" s="21"/>
      <c r="B566" s="32"/>
      <c r="C566" s="10">
        <v>4260</v>
      </c>
      <c r="D566" s="84" t="s">
        <v>61</v>
      </c>
      <c r="E566" s="133">
        <v>48000</v>
      </c>
      <c r="F566" s="134">
        <v>33817.01</v>
      </c>
      <c r="G566" s="135"/>
      <c r="H566" s="251">
        <f t="shared" si="54"/>
        <v>0.70452104166666674</v>
      </c>
    </row>
    <row r="567" spans="1:8" ht="18" customHeight="1" x14ac:dyDescent="0.2">
      <c r="A567" s="21"/>
      <c r="B567" s="32"/>
      <c r="C567" s="10">
        <v>4270</v>
      </c>
      <c r="D567" s="84" t="s">
        <v>70</v>
      </c>
      <c r="E567" s="133">
        <v>5800</v>
      </c>
      <c r="F567" s="134">
        <v>4775.91</v>
      </c>
      <c r="G567" s="135"/>
      <c r="H567" s="251">
        <f t="shared" si="54"/>
        <v>0.82343275862068965</v>
      </c>
    </row>
    <row r="568" spans="1:8" ht="18" customHeight="1" x14ac:dyDescent="0.2">
      <c r="A568" s="21"/>
      <c r="B568" s="32"/>
      <c r="C568" s="10">
        <v>4280</v>
      </c>
      <c r="D568" s="84" t="s">
        <v>91</v>
      </c>
      <c r="E568" s="133">
        <v>1500</v>
      </c>
      <c r="F568" s="134">
        <v>1252</v>
      </c>
      <c r="G568" s="135"/>
      <c r="H568" s="251">
        <f t="shared" si="54"/>
        <v>0.83466666666666667</v>
      </c>
    </row>
    <row r="569" spans="1:8" ht="18" customHeight="1" x14ac:dyDescent="0.2">
      <c r="A569" s="21"/>
      <c r="B569" s="32"/>
      <c r="C569" s="10">
        <v>4300</v>
      </c>
      <c r="D569" s="84" t="s">
        <v>62</v>
      </c>
      <c r="E569" s="133">
        <v>171255</v>
      </c>
      <c r="F569" s="134">
        <v>150635.94</v>
      </c>
      <c r="G569" s="135"/>
      <c r="H569" s="251">
        <f t="shared" si="54"/>
        <v>0.87960024524831393</v>
      </c>
    </row>
    <row r="570" spans="1:8" ht="22.5" x14ac:dyDescent="0.2">
      <c r="A570" s="21"/>
      <c r="B570" s="32"/>
      <c r="C570" s="10">
        <v>4360</v>
      </c>
      <c r="D570" s="84" t="s">
        <v>153</v>
      </c>
      <c r="E570" s="133">
        <v>3650</v>
      </c>
      <c r="F570" s="134">
        <v>3632.07</v>
      </c>
      <c r="G570" s="135"/>
      <c r="H570" s="251">
        <f t="shared" si="54"/>
        <v>0.99508767123287678</v>
      </c>
    </row>
    <row r="571" spans="1:8" ht="22.5" x14ac:dyDescent="0.2">
      <c r="A571" s="21"/>
      <c r="B571" s="32"/>
      <c r="C571" s="10">
        <v>4400</v>
      </c>
      <c r="D571" s="84" t="s">
        <v>4</v>
      </c>
      <c r="E571" s="133">
        <v>23952</v>
      </c>
      <c r="F571" s="134">
        <v>23951.52</v>
      </c>
      <c r="G571" s="135"/>
      <c r="H571" s="251">
        <f t="shared" si="54"/>
        <v>0.99997995991983968</v>
      </c>
    </row>
    <row r="572" spans="1:8" ht="18" customHeight="1" x14ac:dyDescent="0.2">
      <c r="A572" s="21"/>
      <c r="B572" s="32"/>
      <c r="C572" s="10">
        <v>4410</v>
      </c>
      <c r="D572" s="84" t="s">
        <v>71</v>
      </c>
      <c r="E572" s="133">
        <v>500</v>
      </c>
      <c r="F572" s="134">
        <v>0</v>
      </c>
      <c r="G572" s="135"/>
      <c r="H572" s="251">
        <f t="shared" si="54"/>
        <v>0</v>
      </c>
    </row>
    <row r="573" spans="1:8" ht="18" customHeight="1" x14ac:dyDescent="0.2">
      <c r="A573" s="21"/>
      <c r="B573" s="32"/>
      <c r="C573" s="10">
        <v>4430</v>
      </c>
      <c r="D573" s="84" t="s">
        <v>63</v>
      </c>
      <c r="E573" s="133">
        <v>5000</v>
      </c>
      <c r="F573" s="134">
        <v>2794.5</v>
      </c>
      <c r="G573" s="135"/>
      <c r="H573" s="251">
        <f t="shared" si="54"/>
        <v>0.55889999999999995</v>
      </c>
    </row>
    <row r="574" spans="1:8" ht="22.5" x14ac:dyDescent="0.2">
      <c r="A574" s="21"/>
      <c r="B574" s="32"/>
      <c r="C574" s="10">
        <v>4440</v>
      </c>
      <c r="D574" s="84" t="s">
        <v>144</v>
      </c>
      <c r="E574" s="133">
        <v>39247</v>
      </c>
      <c r="F574" s="134">
        <v>39246.31</v>
      </c>
      <c r="G574" s="135"/>
      <c r="H574" s="251">
        <f t="shared" si="54"/>
        <v>0.9999824190383978</v>
      </c>
    </row>
    <row r="575" spans="1:8" ht="22.5" x14ac:dyDescent="0.2">
      <c r="A575" s="21"/>
      <c r="B575" s="32"/>
      <c r="C575" s="10">
        <v>4700</v>
      </c>
      <c r="D575" s="84" t="s">
        <v>0</v>
      </c>
      <c r="E575" s="133">
        <v>5711</v>
      </c>
      <c r="F575" s="134">
        <v>3155</v>
      </c>
      <c r="G575" s="135"/>
      <c r="H575" s="251">
        <f t="shared" si="54"/>
        <v>0.55244265452635266</v>
      </c>
    </row>
    <row r="576" spans="1:8" ht="22.5" x14ac:dyDescent="0.2">
      <c r="A576" s="21"/>
      <c r="B576" s="32"/>
      <c r="C576" s="10">
        <v>4710</v>
      </c>
      <c r="D576" s="84" t="s">
        <v>220</v>
      </c>
      <c r="E576" s="133">
        <v>4000</v>
      </c>
      <c r="F576" s="134">
        <v>3185.82</v>
      </c>
      <c r="G576" s="135"/>
      <c r="H576" s="251">
        <f t="shared" si="54"/>
        <v>0.79645500000000002</v>
      </c>
    </row>
    <row r="577" spans="1:8" ht="31.5" x14ac:dyDescent="0.2">
      <c r="A577" s="21"/>
      <c r="B577" s="37" t="s">
        <v>156</v>
      </c>
      <c r="C577" s="42"/>
      <c r="D577" s="97" t="s">
        <v>157</v>
      </c>
      <c r="E577" s="176">
        <f>SUM(E578)</f>
        <v>65000</v>
      </c>
      <c r="F577" s="176">
        <f>SUM(F578)</f>
        <v>65000</v>
      </c>
      <c r="G577" s="177"/>
      <c r="H577" s="188">
        <f t="shared" si="54"/>
        <v>1</v>
      </c>
    </row>
    <row r="578" spans="1:8" ht="67.5" x14ac:dyDescent="0.2">
      <c r="A578" s="21"/>
      <c r="B578" s="14"/>
      <c r="C578" s="10">
        <v>2360</v>
      </c>
      <c r="D578" s="84" t="s">
        <v>129</v>
      </c>
      <c r="E578" s="133">
        <v>65000</v>
      </c>
      <c r="F578" s="134">
        <v>65000</v>
      </c>
      <c r="G578" s="135"/>
      <c r="H578" s="251">
        <f t="shared" si="54"/>
        <v>1</v>
      </c>
    </row>
    <row r="579" spans="1:8" ht="18" customHeight="1" x14ac:dyDescent="0.2">
      <c r="A579" s="21"/>
      <c r="B579" s="37" t="s">
        <v>268</v>
      </c>
      <c r="C579" s="42"/>
      <c r="D579" s="97" t="s">
        <v>269</v>
      </c>
      <c r="E579" s="176">
        <f>SUM(E580)</f>
        <v>31320</v>
      </c>
      <c r="F579" s="176">
        <f>SUM(F580)</f>
        <v>31320</v>
      </c>
      <c r="G579" s="177"/>
      <c r="H579" s="188">
        <f t="shared" ref="H579:H580" si="55">F579/E579</f>
        <v>1</v>
      </c>
    </row>
    <row r="580" spans="1:8" ht="18" customHeight="1" x14ac:dyDescent="0.2">
      <c r="A580" s="21"/>
      <c r="B580" s="14"/>
      <c r="C580" s="10">
        <v>3110</v>
      </c>
      <c r="D580" s="84" t="s">
        <v>31</v>
      </c>
      <c r="E580" s="133">
        <v>31320</v>
      </c>
      <c r="F580" s="134">
        <v>31320</v>
      </c>
      <c r="G580" s="135"/>
      <c r="H580" s="251">
        <f t="shared" si="55"/>
        <v>1</v>
      </c>
    </row>
    <row r="581" spans="1:8" ht="18" customHeight="1" x14ac:dyDescent="0.2">
      <c r="A581" s="21"/>
      <c r="B581" s="37" t="s">
        <v>284</v>
      </c>
      <c r="C581" s="42"/>
      <c r="D581" s="97" t="s">
        <v>81</v>
      </c>
      <c r="E581" s="176">
        <f>SUM(E582)</f>
        <v>3596</v>
      </c>
      <c r="F581" s="176">
        <f>SUM(F582)</f>
        <v>3596</v>
      </c>
      <c r="G581" s="177"/>
      <c r="H581" s="188">
        <f t="shared" ref="H581:H582" si="56">F581/E581</f>
        <v>1</v>
      </c>
    </row>
    <row r="582" spans="1:8" ht="18" customHeight="1" x14ac:dyDescent="0.2">
      <c r="A582" s="28"/>
      <c r="B582" s="14"/>
      <c r="C582" s="10">
        <v>4300</v>
      </c>
      <c r="D582" s="84" t="s">
        <v>62</v>
      </c>
      <c r="E582" s="133">
        <v>3596</v>
      </c>
      <c r="F582" s="134">
        <v>3596</v>
      </c>
      <c r="G582" s="135"/>
      <c r="H582" s="251">
        <f t="shared" si="56"/>
        <v>1</v>
      </c>
    </row>
    <row r="583" spans="1:8" ht="22.5" x14ac:dyDescent="0.2">
      <c r="A583" s="60" t="s">
        <v>24</v>
      </c>
      <c r="B583" s="14"/>
      <c r="C583" s="10"/>
      <c r="D583" s="94" t="s">
        <v>14</v>
      </c>
      <c r="E583" s="142">
        <f>SUM(E589+E610+E604+E584+E608+E631)</f>
        <v>4806307.28</v>
      </c>
      <c r="F583" s="142">
        <f>SUM(F589+F610+F604+F584+F608+F631)</f>
        <v>4679031.16</v>
      </c>
      <c r="G583" s="194" t="e">
        <f>SUM(G589+G610+#REF!)</f>
        <v>#REF!</v>
      </c>
      <c r="H583" s="253">
        <f t="shared" si="54"/>
        <v>0.97351893822319235</v>
      </c>
    </row>
    <row r="584" spans="1:8" ht="21" x14ac:dyDescent="0.2">
      <c r="A584" s="20"/>
      <c r="B584" s="11" t="s">
        <v>11</v>
      </c>
      <c r="C584" s="9"/>
      <c r="D584" s="88" t="s">
        <v>12</v>
      </c>
      <c r="E584" s="144">
        <f>SUM(E585:E588)</f>
        <v>212320</v>
      </c>
      <c r="F584" s="144">
        <f>SUM(F585:F588)</f>
        <v>212320</v>
      </c>
      <c r="G584" s="195"/>
      <c r="H584" s="254">
        <f t="shared" si="54"/>
        <v>1</v>
      </c>
    </row>
    <row r="585" spans="1:8" ht="67.5" x14ac:dyDescent="0.2">
      <c r="A585" s="21"/>
      <c r="B585" s="26"/>
      <c r="C585" s="34">
        <v>2360</v>
      </c>
      <c r="D585" s="89" t="s">
        <v>129</v>
      </c>
      <c r="E585" s="196">
        <v>50000</v>
      </c>
      <c r="F585" s="197">
        <v>50000</v>
      </c>
      <c r="G585" s="198"/>
      <c r="H585" s="259">
        <f t="shared" si="54"/>
        <v>1</v>
      </c>
    </row>
    <row r="586" spans="1:8" ht="33.75" x14ac:dyDescent="0.2">
      <c r="A586" s="21"/>
      <c r="B586" s="32"/>
      <c r="C586" s="10">
        <v>2580</v>
      </c>
      <c r="D586" s="84" t="s">
        <v>26</v>
      </c>
      <c r="E586" s="146">
        <v>112320</v>
      </c>
      <c r="F586" s="199">
        <v>112320</v>
      </c>
      <c r="G586" s="200"/>
      <c r="H586" s="255">
        <f t="shared" si="54"/>
        <v>1</v>
      </c>
    </row>
    <row r="587" spans="1:8" ht="15" customHeight="1" x14ac:dyDescent="0.2">
      <c r="A587" s="21"/>
      <c r="B587" s="32"/>
      <c r="C587" s="10"/>
      <c r="D587" s="96" t="s">
        <v>256</v>
      </c>
      <c r="E587" s="146"/>
      <c r="F587" s="199"/>
      <c r="G587" s="200"/>
      <c r="H587" s="255"/>
    </row>
    <row r="588" spans="1:8" ht="18" customHeight="1" x14ac:dyDescent="0.2">
      <c r="A588" s="21"/>
      <c r="B588" s="30"/>
      <c r="C588" s="10">
        <v>3110</v>
      </c>
      <c r="D588" s="84" t="s">
        <v>31</v>
      </c>
      <c r="E588" s="146">
        <v>50000</v>
      </c>
      <c r="F588" s="199">
        <v>50000</v>
      </c>
      <c r="G588" s="200"/>
      <c r="H588" s="255">
        <f t="shared" si="54"/>
        <v>1</v>
      </c>
    </row>
    <row r="589" spans="1:8" ht="21" x14ac:dyDescent="0.2">
      <c r="A589" s="21"/>
      <c r="B589" s="11">
        <v>85321</v>
      </c>
      <c r="C589" s="9"/>
      <c r="D589" s="88" t="s">
        <v>35</v>
      </c>
      <c r="E589" s="137">
        <f>SUM(E590:E603)</f>
        <v>561643</v>
      </c>
      <c r="F589" s="137">
        <f>SUM(F590:F603)</f>
        <v>522078.81</v>
      </c>
      <c r="G589" s="139"/>
      <c r="H589" s="252">
        <f t="shared" si="54"/>
        <v>0.92955633738869714</v>
      </c>
    </row>
    <row r="590" spans="1:8" ht="22.5" x14ac:dyDescent="0.2">
      <c r="A590" s="28"/>
      <c r="B590" s="14"/>
      <c r="C590" s="10">
        <v>3020</v>
      </c>
      <c r="D590" s="84" t="s">
        <v>112</v>
      </c>
      <c r="E590" s="133">
        <v>700</v>
      </c>
      <c r="F590" s="134">
        <v>0</v>
      </c>
      <c r="G590" s="135"/>
      <c r="H590" s="251">
        <f t="shared" ref="H590" si="57">F590/E590</f>
        <v>0</v>
      </c>
    </row>
    <row r="591" spans="1:8" ht="18" customHeight="1" x14ac:dyDescent="0.2">
      <c r="A591" s="20"/>
      <c r="B591" s="31"/>
      <c r="C591" s="10">
        <v>4010</v>
      </c>
      <c r="D591" s="84" t="s">
        <v>111</v>
      </c>
      <c r="E591" s="133">
        <v>231189.04</v>
      </c>
      <c r="F591" s="149">
        <v>231189.04</v>
      </c>
      <c r="G591" s="180"/>
      <c r="H591" s="251">
        <f>F591/E591</f>
        <v>1</v>
      </c>
    </row>
    <row r="592" spans="1:8" ht="18" customHeight="1" x14ac:dyDescent="0.2">
      <c r="A592" s="21"/>
      <c r="B592" s="32"/>
      <c r="C592" s="10">
        <v>4040</v>
      </c>
      <c r="D592" s="84" t="s">
        <v>76</v>
      </c>
      <c r="E592" s="133">
        <v>15022.01</v>
      </c>
      <c r="F592" s="134">
        <v>15022.01</v>
      </c>
      <c r="G592" s="135"/>
      <c r="H592" s="251">
        <f t="shared" si="54"/>
        <v>1</v>
      </c>
    </row>
    <row r="593" spans="1:8" ht="18" customHeight="1" x14ac:dyDescent="0.2">
      <c r="A593" s="21"/>
      <c r="B593" s="32"/>
      <c r="C593" s="10">
        <v>4110</v>
      </c>
      <c r="D593" s="84" t="s">
        <v>60</v>
      </c>
      <c r="E593" s="133">
        <v>42534.26</v>
      </c>
      <c r="F593" s="134">
        <v>42534.26</v>
      </c>
      <c r="G593" s="135"/>
      <c r="H593" s="251">
        <f t="shared" si="54"/>
        <v>1</v>
      </c>
    </row>
    <row r="594" spans="1:8" ht="22.5" x14ac:dyDescent="0.2">
      <c r="A594" s="21"/>
      <c r="B594" s="32"/>
      <c r="C594" s="10">
        <v>4120</v>
      </c>
      <c r="D594" s="84" t="s">
        <v>222</v>
      </c>
      <c r="E594" s="133">
        <v>6138.45</v>
      </c>
      <c r="F594" s="134">
        <v>6138.45</v>
      </c>
      <c r="G594" s="135"/>
      <c r="H594" s="251">
        <f t="shared" si="54"/>
        <v>1</v>
      </c>
    </row>
    <row r="595" spans="1:8" ht="20.25" customHeight="1" x14ac:dyDescent="0.2">
      <c r="A595" s="21"/>
      <c r="B595" s="32"/>
      <c r="C595" s="10">
        <v>4170</v>
      </c>
      <c r="D595" s="84" t="s">
        <v>41</v>
      </c>
      <c r="E595" s="133">
        <v>96163.51</v>
      </c>
      <c r="F595" s="134">
        <v>80833.509999999995</v>
      </c>
      <c r="G595" s="135"/>
      <c r="H595" s="251">
        <f t="shared" si="54"/>
        <v>0.8405840219434586</v>
      </c>
    </row>
    <row r="596" spans="1:8" ht="20.25" customHeight="1" x14ac:dyDescent="0.2">
      <c r="A596" s="21"/>
      <c r="B596" s="32"/>
      <c r="C596" s="10">
        <v>4210</v>
      </c>
      <c r="D596" s="84" t="s">
        <v>68</v>
      </c>
      <c r="E596" s="133">
        <v>9000</v>
      </c>
      <c r="F596" s="134">
        <v>4676.42</v>
      </c>
      <c r="G596" s="135"/>
      <c r="H596" s="251">
        <f>F596/E596</f>
        <v>0.51960222222222219</v>
      </c>
    </row>
    <row r="597" spans="1:8" ht="20.25" customHeight="1" x14ac:dyDescent="0.2">
      <c r="A597" s="21"/>
      <c r="B597" s="32"/>
      <c r="C597" s="10">
        <v>4270</v>
      </c>
      <c r="D597" s="84" t="s">
        <v>70</v>
      </c>
      <c r="E597" s="133">
        <v>1000</v>
      </c>
      <c r="F597" s="134">
        <v>0</v>
      </c>
      <c r="G597" s="135"/>
      <c r="H597" s="251">
        <f>F597/E597</f>
        <v>0</v>
      </c>
    </row>
    <row r="598" spans="1:8" ht="20.25" customHeight="1" x14ac:dyDescent="0.2">
      <c r="A598" s="21"/>
      <c r="B598" s="32"/>
      <c r="C598" s="10">
        <v>4280</v>
      </c>
      <c r="D598" s="84" t="s">
        <v>91</v>
      </c>
      <c r="E598" s="133">
        <v>600</v>
      </c>
      <c r="F598" s="134">
        <v>0</v>
      </c>
      <c r="G598" s="135"/>
      <c r="H598" s="251">
        <f>F598/E598</f>
        <v>0</v>
      </c>
    </row>
    <row r="599" spans="1:8" ht="20.25" customHeight="1" x14ac:dyDescent="0.2">
      <c r="A599" s="21"/>
      <c r="B599" s="32"/>
      <c r="C599" s="10">
        <v>4300</v>
      </c>
      <c r="D599" s="84" t="s">
        <v>62</v>
      </c>
      <c r="E599" s="133">
        <v>150410.95000000001</v>
      </c>
      <c r="F599" s="149">
        <v>133576.99</v>
      </c>
      <c r="G599" s="129"/>
      <c r="H599" s="251">
        <f>F599/E599</f>
        <v>0.88808022288270883</v>
      </c>
    </row>
    <row r="600" spans="1:8" ht="20.25" customHeight="1" x14ac:dyDescent="0.2">
      <c r="A600" s="21"/>
      <c r="B600" s="32"/>
      <c r="C600" s="10">
        <v>4410</v>
      </c>
      <c r="D600" s="84" t="s">
        <v>71</v>
      </c>
      <c r="E600" s="133">
        <v>300</v>
      </c>
      <c r="F600" s="149">
        <v>123.5</v>
      </c>
      <c r="G600" s="139"/>
      <c r="H600" s="251">
        <f t="shared" ref="H600:H618" si="58">F600/E600</f>
        <v>0.41166666666666668</v>
      </c>
    </row>
    <row r="601" spans="1:8" ht="22.5" x14ac:dyDescent="0.2">
      <c r="A601" s="21"/>
      <c r="B601" s="32"/>
      <c r="C601" s="10">
        <v>4440</v>
      </c>
      <c r="D601" s="84" t="s">
        <v>144</v>
      </c>
      <c r="E601" s="133">
        <v>6043</v>
      </c>
      <c r="F601" s="149">
        <v>6042.85</v>
      </c>
      <c r="G601" s="135"/>
      <c r="H601" s="251">
        <f t="shared" si="58"/>
        <v>0.9999751778917757</v>
      </c>
    </row>
    <row r="602" spans="1:8" ht="22.5" x14ac:dyDescent="0.2">
      <c r="A602" s="21"/>
      <c r="B602" s="32"/>
      <c r="C602" s="10">
        <v>4700</v>
      </c>
      <c r="D602" s="84" t="s">
        <v>0</v>
      </c>
      <c r="E602" s="133">
        <v>600</v>
      </c>
      <c r="F602" s="149">
        <v>0</v>
      </c>
      <c r="G602" s="135"/>
      <c r="H602" s="251">
        <f t="shared" si="58"/>
        <v>0</v>
      </c>
    </row>
    <row r="603" spans="1:8" ht="22.5" x14ac:dyDescent="0.2">
      <c r="A603" s="21"/>
      <c r="B603" s="32"/>
      <c r="C603" s="10">
        <v>4710</v>
      </c>
      <c r="D603" s="84" t="s">
        <v>220</v>
      </c>
      <c r="E603" s="133">
        <v>1941.78</v>
      </c>
      <c r="F603" s="149">
        <v>1941.78</v>
      </c>
      <c r="G603" s="135"/>
      <c r="H603" s="251">
        <f t="shared" si="58"/>
        <v>1</v>
      </c>
    </row>
    <row r="604" spans="1:8" ht="18" customHeight="1" x14ac:dyDescent="0.2">
      <c r="A604" s="21"/>
      <c r="B604" s="11" t="s">
        <v>285</v>
      </c>
      <c r="C604" s="9"/>
      <c r="D604" s="88" t="s">
        <v>286</v>
      </c>
      <c r="E604" s="137">
        <f>SUM(E605:E607)</f>
        <v>33520.44</v>
      </c>
      <c r="F604" s="137">
        <f>SUM(F605:F607)</f>
        <v>30933.95</v>
      </c>
      <c r="G604" s="139"/>
      <c r="H604" s="252">
        <f t="shared" si="58"/>
        <v>0.92283842336198452</v>
      </c>
    </row>
    <row r="605" spans="1:8" ht="18" customHeight="1" x14ac:dyDescent="0.2">
      <c r="A605" s="21"/>
      <c r="B605" s="32"/>
      <c r="C605" s="10">
        <v>4110</v>
      </c>
      <c r="D605" s="84" t="s">
        <v>60</v>
      </c>
      <c r="E605" s="133">
        <v>3580.26</v>
      </c>
      <c r="F605" s="134">
        <v>2392.0100000000002</v>
      </c>
      <c r="G605" s="135"/>
      <c r="H605" s="251">
        <f t="shared" si="58"/>
        <v>0.6681106958712496</v>
      </c>
    </row>
    <row r="606" spans="1:8" ht="22.5" x14ac:dyDescent="0.2">
      <c r="A606" s="21"/>
      <c r="B606" s="32"/>
      <c r="C606" s="10">
        <v>4120</v>
      </c>
      <c r="D606" s="84" t="s">
        <v>222</v>
      </c>
      <c r="E606" s="133">
        <v>147</v>
      </c>
      <c r="F606" s="134">
        <v>108.61</v>
      </c>
      <c r="G606" s="135"/>
      <c r="H606" s="251">
        <f t="shared" si="58"/>
        <v>0.738843537414966</v>
      </c>
    </row>
    <row r="607" spans="1:8" ht="20.25" customHeight="1" x14ac:dyDescent="0.2">
      <c r="A607" s="21"/>
      <c r="B607" s="30"/>
      <c r="C607" s="10">
        <v>4170</v>
      </c>
      <c r="D607" s="84" t="s">
        <v>41</v>
      </c>
      <c r="E607" s="133">
        <v>29793.18</v>
      </c>
      <c r="F607" s="134">
        <v>28433.33</v>
      </c>
      <c r="G607" s="135"/>
      <c r="H607" s="251">
        <f t="shared" si="58"/>
        <v>0.95435700385121702</v>
      </c>
    </row>
    <row r="608" spans="1:8" ht="21" x14ac:dyDescent="0.2">
      <c r="A608" s="21"/>
      <c r="B608" s="11" t="s">
        <v>205</v>
      </c>
      <c r="C608" s="9"/>
      <c r="D608" s="88" t="s">
        <v>158</v>
      </c>
      <c r="E608" s="137">
        <f>SUM(E609:E609)</f>
        <v>500</v>
      </c>
      <c r="F608" s="137">
        <f>SUM(F609:F609)</f>
        <v>0</v>
      </c>
      <c r="G608" s="139"/>
      <c r="H608" s="252">
        <f t="shared" ref="H608:H609" si="59">F608/E608</f>
        <v>0</v>
      </c>
    </row>
    <row r="609" spans="1:8" ht="22.5" x14ac:dyDescent="0.2">
      <c r="A609" s="21"/>
      <c r="B609" s="30"/>
      <c r="C609" s="10">
        <v>4610</v>
      </c>
      <c r="D609" s="84" t="s">
        <v>17</v>
      </c>
      <c r="E609" s="133">
        <v>500</v>
      </c>
      <c r="F609" s="149">
        <v>0</v>
      </c>
      <c r="G609" s="135"/>
      <c r="H609" s="251">
        <f t="shared" si="59"/>
        <v>0</v>
      </c>
    </row>
    <row r="610" spans="1:8" ht="20.25" customHeight="1" x14ac:dyDescent="0.2">
      <c r="A610" s="21"/>
      <c r="B610" s="11">
        <v>85333</v>
      </c>
      <c r="C610" s="9"/>
      <c r="D610" s="88" t="s">
        <v>49</v>
      </c>
      <c r="E610" s="137">
        <f>SUM(E611:E630)</f>
        <v>3962438.8400000003</v>
      </c>
      <c r="F610" s="137">
        <f>SUM(F611:F630)</f>
        <v>3881153.4</v>
      </c>
      <c r="G610" s="137">
        <f>SUM(G611:G630)</f>
        <v>0</v>
      </c>
      <c r="H610" s="252">
        <f t="shared" si="58"/>
        <v>0.97948600766289673</v>
      </c>
    </row>
    <row r="611" spans="1:8" ht="22.5" x14ac:dyDescent="0.2">
      <c r="A611" s="21"/>
      <c r="B611" s="32"/>
      <c r="C611" s="10">
        <v>3020</v>
      </c>
      <c r="D611" s="84" t="s">
        <v>112</v>
      </c>
      <c r="E611" s="133">
        <v>5400</v>
      </c>
      <c r="F611" s="149">
        <v>5400</v>
      </c>
      <c r="G611" s="135"/>
      <c r="H611" s="251">
        <f t="shared" si="58"/>
        <v>1</v>
      </c>
    </row>
    <row r="612" spans="1:8" ht="18" customHeight="1" x14ac:dyDescent="0.2">
      <c r="A612" s="21"/>
      <c r="B612" s="32"/>
      <c r="C612" s="10">
        <v>4010</v>
      </c>
      <c r="D612" s="84" t="s">
        <v>111</v>
      </c>
      <c r="E612" s="133">
        <v>2909432.66</v>
      </c>
      <c r="F612" s="149">
        <v>2829465.67</v>
      </c>
      <c r="G612" s="139"/>
      <c r="H612" s="251">
        <f t="shared" si="58"/>
        <v>0.97251457608920899</v>
      </c>
    </row>
    <row r="613" spans="1:8" ht="18" customHeight="1" x14ac:dyDescent="0.2">
      <c r="A613" s="21"/>
      <c r="B613" s="32"/>
      <c r="C613" s="10">
        <v>4040</v>
      </c>
      <c r="D613" s="84" t="s">
        <v>76</v>
      </c>
      <c r="E613" s="133">
        <v>189449.91</v>
      </c>
      <c r="F613" s="149">
        <v>189449.91</v>
      </c>
      <c r="G613" s="135"/>
      <c r="H613" s="251">
        <f t="shared" si="58"/>
        <v>1</v>
      </c>
    </row>
    <row r="614" spans="1:8" ht="18" customHeight="1" x14ac:dyDescent="0.2">
      <c r="A614" s="21"/>
      <c r="B614" s="32"/>
      <c r="C614" s="10">
        <v>4110</v>
      </c>
      <c r="D614" s="84" t="s">
        <v>36</v>
      </c>
      <c r="E614" s="133">
        <v>513606.49</v>
      </c>
      <c r="F614" s="149">
        <v>513260.06</v>
      </c>
      <c r="G614" s="135"/>
      <c r="H614" s="251">
        <f t="shared" si="58"/>
        <v>0.99932549528336378</v>
      </c>
    </row>
    <row r="615" spans="1:8" ht="22.5" x14ac:dyDescent="0.2">
      <c r="A615" s="21"/>
      <c r="B615" s="32"/>
      <c r="C615" s="10">
        <v>4120</v>
      </c>
      <c r="D615" s="84" t="s">
        <v>222</v>
      </c>
      <c r="E615" s="133">
        <v>56427</v>
      </c>
      <c r="F615" s="149">
        <v>56341.9</v>
      </c>
      <c r="G615" s="135"/>
      <c r="H615" s="251">
        <f t="shared" si="58"/>
        <v>0.99849185673525087</v>
      </c>
    </row>
    <row r="616" spans="1:8" ht="18" customHeight="1" x14ac:dyDescent="0.2">
      <c r="A616" s="21"/>
      <c r="B616" s="32"/>
      <c r="C616" s="33">
        <v>4170</v>
      </c>
      <c r="D616" s="85" t="s">
        <v>41</v>
      </c>
      <c r="E616" s="150">
        <v>3990</v>
      </c>
      <c r="F616" s="193">
        <v>3990</v>
      </c>
      <c r="G616" s="152"/>
      <c r="H616" s="256">
        <f t="shared" ref="H616" si="60">F616/E616</f>
        <v>1</v>
      </c>
    </row>
    <row r="617" spans="1:8" ht="18" customHeight="1" x14ac:dyDescent="0.2">
      <c r="A617" s="21"/>
      <c r="B617" s="32"/>
      <c r="C617" s="33">
        <v>4210</v>
      </c>
      <c r="D617" s="85" t="s">
        <v>68</v>
      </c>
      <c r="E617" s="150">
        <v>31207.59</v>
      </c>
      <c r="F617" s="193">
        <v>31173.77</v>
      </c>
      <c r="G617" s="152"/>
      <c r="H617" s="256">
        <f t="shared" si="58"/>
        <v>0.99891628927450027</v>
      </c>
    </row>
    <row r="618" spans="1:8" ht="18" customHeight="1" x14ac:dyDescent="0.2">
      <c r="A618" s="43"/>
      <c r="B618" s="32"/>
      <c r="C618" s="46">
        <v>4220</v>
      </c>
      <c r="D618" s="93" t="s">
        <v>69</v>
      </c>
      <c r="E618" s="181">
        <v>1000</v>
      </c>
      <c r="F618" s="201">
        <v>999.34</v>
      </c>
      <c r="G618" s="183"/>
      <c r="H618" s="251">
        <f t="shared" si="58"/>
        <v>0.99934000000000001</v>
      </c>
    </row>
    <row r="619" spans="1:8" ht="18" customHeight="1" x14ac:dyDescent="0.2">
      <c r="A619" s="43"/>
      <c r="B619" s="32"/>
      <c r="C619" s="46">
        <v>4260</v>
      </c>
      <c r="D619" s="93" t="s">
        <v>61</v>
      </c>
      <c r="E619" s="181">
        <v>45832</v>
      </c>
      <c r="F619" s="182">
        <v>45655.06</v>
      </c>
      <c r="G619" s="183"/>
      <c r="H619" s="251">
        <f>F619/E619</f>
        <v>0.99613937860010471</v>
      </c>
    </row>
    <row r="620" spans="1:8" ht="18" customHeight="1" x14ac:dyDescent="0.2">
      <c r="A620" s="43"/>
      <c r="B620" s="32"/>
      <c r="C620" s="46">
        <v>4270</v>
      </c>
      <c r="D620" s="84" t="s">
        <v>70</v>
      </c>
      <c r="E620" s="181">
        <v>43759.99</v>
      </c>
      <c r="F620" s="182">
        <v>43759.99</v>
      </c>
      <c r="G620" s="183"/>
      <c r="H620" s="251">
        <f>F620/E620</f>
        <v>1</v>
      </c>
    </row>
    <row r="621" spans="1:8" ht="18" customHeight="1" x14ac:dyDescent="0.2">
      <c r="A621" s="21"/>
      <c r="B621" s="32"/>
      <c r="C621" s="34">
        <v>4280</v>
      </c>
      <c r="D621" s="89" t="s">
        <v>91</v>
      </c>
      <c r="E621" s="161">
        <v>1075</v>
      </c>
      <c r="F621" s="162">
        <v>1075</v>
      </c>
      <c r="G621" s="163"/>
      <c r="H621" s="257">
        <f>F621/E621</f>
        <v>1</v>
      </c>
    </row>
    <row r="622" spans="1:8" ht="18" customHeight="1" x14ac:dyDescent="0.2">
      <c r="A622" s="21"/>
      <c r="B622" s="32"/>
      <c r="C622" s="10">
        <v>4300</v>
      </c>
      <c r="D622" s="84" t="s">
        <v>62</v>
      </c>
      <c r="E622" s="133">
        <v>46880</v>
      </c>
      <c r="F622" s="134">
        <v>46241.25</v>
      </c>
      <c r="G622" s="179"/>
      <c r="H622" s="251">
        <f>F622/E622</f>
        <v>0.9863747866894198</v>
      </c>
    </row>
    <row r="623" spans="1:8" ht="22.5" x14ac:dyDescent="0.2">
      <c r="A623" s="21"/>
      <c r="B623" s="32"/>
      <c r="C623" s="10">
        <v>4360</v>
      </c>
      <c r="D623" s="84" t="s">
        <v>153</v>
      </c>
      <c r="E623" s="133">
        <v>4609.1099999999997</v>
      </c>
      <c r="F623" s="134">
        <v>4609.1099999999997</v>
      </c>
      <c r="G623" s="135"/>
      <c r="H623" s="251">
        <f t="shared" ref="H623:H653" si="61">F623/E623</f>
        <v>1</v>
      </c>
    </row>
    <row r="624" spans="1:8" ht="18" customHeight="1" x14ac:dyDescent="0.2">
      <c r="A624" s="21"/>
      <c r="B624" s="32"/>
      <c r="C624" s="10">
        <v>4410</v>
      </c>
      <c r="D624" s="84" t="s">
        <v>71</v>
      </c>
      <c r="E624" s="133">
        <v>180</v>
      </c>
      <c r="F624" s="134">
        <v>165</v>
      </c>
      <c r="G624" s="180"/>
      <c r="H624" s="251">
        <f t="shared" si="61"/>
        <v>0.91666666666666663</v>
      </c>
    </row>
    <row r="625" spans="1:8" ht="18" customHeight="1" x14ac:dyDescent="0.2">
      <c r="A625" s="21"/>
      <c r="B625" s="32"/>
      <c r="C625" s="10">
        <v>4430</v>
      </c>
      <c r="D625" s="84" t="s">
        <v>63</v>
      </c>
      <c r="E625" s="133">
        <v>3040</v>
      </c>
      <c r="F625" s="134">
        <v>3040</v>
      </c>
      <c r="G625" s="139"/>
      <c r="H625" s="251">
        <f t="shared" si="61"/>
        <v>1</v>
      </c>
    </row>
    <row r="626" spans="1:8" ht="22.5" x14ac:dyDescent="0.2">
      <c r="A626" s="21"/>
      <c r="B626" s="32"/>
      <c r="C626" s="10">
        <v>4440</v>
      </c>
      <c r="D626" s="84" t="s">
        <v>144</v>
      </c>
      <c r="E626" s="133">
        <v>88781.6</v>
      </c>
      <c r="F626" s="134">
        <v>88781.6</v>
      </c>
      <c r="G626" s="135"/>
      <c r="H626" s="251">
        <f t="shared" si="61"/>
        <v>1</v>
      </c>
    </row>
    <row r="627" spans="1:8" ht="18" customHeight="1" x14ac:dyDescent="0.2">
      <c r="A627" s="21"/>
      <c r="B627" s="32"/>
      <c r="C627" s="10">
        <v>4480</v>
      </c>
      <c r="D627" s="84" t="s">
        <v>64</v>
      </c>
      <c r="E627" s="133">
        <v>6401</v>
      </c>
      <c r="F627" s="134">
        <v>6401</v>
      </c>
      <c r="G627" s="135"/>
      <c r="H627" s="251">
        <f t="shared" si="61"/>
        <v>1</v>
      </c>
    </row>
    <row r="628" spans="1:8" ht="22.5" x14ac:dyDescent="0.2">
      <c r="A628" s="28"/>
      <c r="B628" s="30"/>
      <c r="C628" s="10">
        <v>4520</v>
      </c>
      <c r="D628" s="84" t="s">
        <v>150</v>
      </c>
      <c r="E628" s="133">
        <v>378.4</v>
      </c>
      <c r="F628" s="149">
        <v>378.4</v>
      </c>
      <c r="G628" s="139"/>
      <c r="H628" s="251">
        <f t="shared" si="61"/>
        <v>1</v>
      </c>
    </row>
    <row r="629" spans="1:8" ht="22.5" x14ac:dyDescent="0.2">
      <c r="A629" s="20"/>
      <c r="B629" s="31"/>
      <c r="C629" s="10">
        <v>4700</v>
      </c>
      <c r="D629" s="84" t="s">
        <v>114</v>
      </c>
      <c r="E629" s="133">
        <v>768</v>
      </c>
      <c r="F629" s="149">
        <v>768</v>
      </c>
      <c r="G629" s="139"/>
      <c r="H629" s="251">
        <f t="shared" si="61"/>
        <v>1</v>
      </c>
    </row>
    <row r="630" spans="1:8" ht="22.5" x14ac:dyDescent="0.2">
      <c r="A630" s="21"/>
      <c r="B630" s="32"/>
      <c r="C630" s="10">
        <v>4710</v>
      </c>
      <c r="D630" s="84" t="s">
        <v>220</v>
      </c>
      <c r="E630" s="133">
        <v>10220.09</v>
      </c>
      <c r="F630" s="149">
        <v>10198.34</v>
      </c>
      <c r="G630" s="139"/>
      <c r="H630" s="251">
        <f t="shared" si="61"/>
        <v>0.99787183870200746</v>
      </c>
    </row>
    <row r="631" spans="1:8" s="50" customFormat="1" ht="18" customHeight="1" x14ac:dyDescent="0.2">
      <c r="A631" s="21"/>
      <c r="B631" s="56" t="s">
        <v>224</v>
      </c>
      <c r="C631" s="57"/>
      <c r="D631" s="90" t="s">
        <v>81</v>
      </c>
      <c r="E631" s="144">
        <f>SUM(E632:E637)</f>
        <v>35885</v>
      </c>
      <c r="F631" s="144">
        <f>SUM(F632:F637)</f>
        <v>32544.999999999996</v>
      </c>
      <c r="G631" s="145"/>
      <c r="H631" s="254">
        <f t="shared" si="61"/>
        <v>0.90692489898286177</v>
      </c>
    </row>
    <row r="632" spans="1:8" s="50" customFormat="1" ht="67.5" x14ac:dyDescent="0.2">
      <c r="A632" s="21"/>
      <c r="B632" s="108"/>
      <c r="C632" s="10">
        <v>2360</v>
      </c>
      <c r="D632" s="84" t="s">
        <v>129</v>
      </c>
      <c r="E632" s="146">
        <v>2825</v>
      </c>
      <c r="F632" s="199">
        <v>2825</v>
      </c>
      <c r="G632" s="148"/>
      <c r="H632" s="255">
        <f t="shared" ref="H632" si="62">F632/E632</f>
        <v>1</v>
      </c>
    </row>
    <row r="633" spans="1:8" s="50" customFormat="1" ht="18" customHeight="1" x14ac:dyDescent="0.2">
      <c r="A633" s="21"/>
      <c r="B633" s="32"/>
      <c r="C633" s="10">
        <v>3110</v>
      </c>
      <c r="D633" s="84" t="s">
        <v>31</v>
      </c>
      <c r="E633" s="146">
        <v>27720</v>
      </c>
      <c r="F633" s="199">
        <v>27720</v>
      </c>
      <c r="G633" s="148"/>
      <c r="H633" s="255">
        <f t="shared" si="61"/>
        <v>1</v>
      </c>
    </row>
    <row r="634" spans="1:8" s="50" customFormat="1" ht="22.5" x14ac:dyDescent="0.2">
      <c r="A634" s="21"/>
      <c r="B634" s="32"/>
      <c r="C634" s="10">
        <v>4370</v>
      </c>
      <c r="D634" s="84" t="s">
        <v>245</v>
      </c>
      <c r="E634" s="146">
        <v>2440</v>
      </c>
      <c r="F634" s="199">
        <v>838.6</v>
      </c>
      <c r="G634" s="148"/>
      <c r="H634" s="255">
        <f t="shared" si="61"/>
        <v>0.34368852459016397</v>
      </c>
    </row>
    <row r="635" spans="1:8" s="50" customFormat="1" ht="27" customHeight="1" x14ac:dyDescent="0.2">
      <c r="A635" s="21"/>
      <c r="B635" s="32"/>
      <c r="C635" s="10">
        <v>4740</v>
      </c>
      <c r="D635" s="84" t="s">
        <v>246</v>
      </c>
      <c r="E635" s="146">
        <v>1800</v>
      </c>
      <c r="F635" s="199">
        <v>674.48</v>
      </c>
      <c r="G635" s="148"/>
      <c r="H635" s="255">
        <f t="shared" si="61"/>
        <v>0.37471111111111111</v>
      </c>
    </row>
    <row r="636" spans="1:8" s="50" customFormat="1" ht="45" x14ac:dyDescent="0.2">
      <c r="A636" s="21"/>
      <c r="B636" s="32"/>
      <c r="C636" s="10">
        <v>4840</v>
      </c>
      <c r="D636" s="84" t="s">
        <v>247</v>
      </c>
      <c r="E636" s="146">
        <v>748</v>
      </c>
      <c r="F636" s="199">
        <v>355</v>
      </c>
      <c r="G636" s="148"/>
      <c r="H636" s="255">
        <f t="shared" si="61"/>
        <v>0.47459893048128343</v>
      </c>
    </row>
    <row r="637" spans="1:8" s="50" customFormat="1" ht="33.75" x14ac:dyDescent="0.2">
      <c r="A637" s="28"/>
      <c r="B637" s="32"/>
      <c r="C637" s="10">
        <v>4850</v>
      </c>
      <c r="D637" s="84" t="s">
        <v>248</v>
      </c>
      <c r="E637" s="146">
        <v>352</v>
      </c>
      <c r="F637" s="199">
        <v>131.91999999999999</v>
      </c>
      <c r="G637" s="145"/>
      <c r="H637" s="255">
        <f t="shared" si="61"/>
        <v>0.37477272727272726</v>
      </c>
    </row>
    <row r="638" spans="1:8" ht="18" customHeight="1" x14ac:dyDescent="0.2">
      <c r="A638" s="60" t="s">
        <v>27</v>
      </c>
      <c r="B638" s="60"/>
      <c r="C638" s="61"/>
      <c r="D638" s="94" t="s">
        <v>50</v>
      </c>
      <c r="E638" s="142">
        <f>SUM(E639+E671+E694+E739+E736+E722+E724+E741+E664)</f>
        <v>12284888.559999999</v>
      </c>
      <c r="F638" s="142">
        <f>SUM(F639+F671+F694+F739+F736+F722+F724+F741+F664)</f>
        <v>12104837.649999999</v>
      </c>
      <c r="G638" s="143"/>
      <c r="H638" s="253">
        <f t="shared" si="61"/>
        <v>0.98534370831932072</v>
      </c>
    </row>
    <row r="639" spans="1:8" ht="21" x14ac:dyDescent="0.2">
      <c r="A639" s="21"/>
      <c r="B639" s="11">
        <v>85403</v>
      </c>
      <c r="C639" s="9"/>
      <c r="D639" s="88" t="s">
        <v>37</v>
      </c>
      <c r="E639" s="137">
        <f>SUM(E640:E663)</f>
        <v>5003487.1999999993</v>
      </c>
      <c r="F639" s="137">
        <f>SUM(F640:F663)</f>
        <v>4976167.2399999993</v>
      </c>
      <c r="G639" s="139"/>
      <c r="H639" s="252">
        <f t="shared" si="61"/>
        <v>0.99453981615062392</v>
      </c>
    </row>
    <row r="640" spans="1:8" ht="22.5" x14ac:dyDescent="0.2">
      <c r="A640" s="21"/>
      <c r="B640" s="31"/>
      <c r="C640" s="10">
        <v>2540</v>
      </c>
      <c r="D640" s="84" t="s">
        <v>130</v>
      </c>
      <c r="E640" s="133">
        <v>2924996</v>
      </c>
      <c r="F640" s="134">
        <v>2925976.2</v>
      </c>
      <c r="G640" s="135"/>
      <c r="H640" s="251">
        <f t="shared" si="61"/>
        <v>1.0003351115693835</v>
      </c>
    </row>
    <row r="641" spans="1:8" s="50" customFormat="1" ht="33.75" x14ac:dyDescent="0.2">
      <c r="A641" s="49"/>
      <c r="B641" s="107"/>
      <c r="C641" s="54"/>
      <c r="D641" s="96" t="s">
        <v>257</v>
      </c>
      <c r="E641" s="133"/>
      <c r="F641" s="134"/>
      <c r="G641" s="135"/>
      <c r="H641" s="251"/>
    </row>
    <row r="642" spans="1:8" ht="22.5" x14ac:dyDescent="0.2">
      <c r="A642" s="21"/>
      <c r="B642" s="32"/>
      <c r="C642" s="10">
        <v>3020</v>
      </c>
      <c r="D642" s="84" t="s">
        <v>112</v>
      </c>
      <c r="E642" s="133">
        <v>3500</v>
      </c>
      <c r="F642" s="134">
        <v>1246.73</v>
      </c>
      <c r="G642" s="135"/>
      <c r="H642" s="251">
        <f t="shared" si="61"/>
        <v>0.35620857142857143</v>
      </c>
    </row>
    <row r="643" spans="1:8" ht="22.5" x14ac:dyDescent="0.2">
      <c r="A643" s="21"/>
      <c r="B643" s="32"/>
      <c r="C643" s="10">
        <v>3040</v>
      </c>
      <c r="D643" s="84" t="s">
        <v>267</v>
      </c>
      <c r="E643" s="133"/>
      <c r="F643" s="134"/>
      <c r="G643" s="135"/>
      <c r="H643" s="251" t="e">
        <f t="shared" si="61"/>
        <v>#DIV/0!</v>
      </c>
    </row>
    <row r="644" spans="1:8" ht="17.25" customHeight="1" x14ac:dyDescent="0.2">
      <c r="A644" s="21"/>
      <c r="B644" s="32"/>
      <c r="C644" s="10">
        <v>4010</v>
      </c>
      <c r="D644" s="84" t="s">
        <v>111</v>
      </c>
      <c r="E644" s="133">
        <v>745396</v>
      </c>
      <c r="F644" s="134">
        <v>740492.73</v>
      </c>
      <c r="G644" s="135"/>
      <c r="H644" s="251">
        <f t="shared" si="61"/>
        <v>0.99342192606346158</v>
      </c>
    </row>
    <row r="645" spans="1:8" ht="17.25" customHeight="1" x14ac:dyDescent="0.2">
      <c r="A645" s="21"/>
      <c r="B645" s="32"/>
      <c r="C645" s="10">
        <v>4040</v>
      </c>
      <c r="D645" s="84" t="s">
        <v>76</v>
      </c>
      <c r="E645" s="133">
        <v>43887</v>
      </c>
      <c r="F645" s="134">
        <v>41912.75</v>
      </c>
      <c r="G645" s="135"/>
      <c r="H645" s="251">
        <f t="shared" si="61"/>
        <v>0.95501515255086933</v>
      </c>
    </row>
    <row r="646" spans="1:8" ht="17.25" customHeight="1" x14ac:dyDescent="0.2">
      <c r="A646" s="21"/>
      <c r="B646" s="32"/>
      <c r="C646" s="10">
        <v>4110</v>
      </c>
      <c r="D646" s="84" t="s">
        <v>36</v>
      </c>
      <c r="E646" s="133">
        <v>222132.44</v>
      </c>
      <c r="F646" s="134">
        <v>218682.25</v>
      </c>
      <c r="G646" s="180"/>
      <c r="H646" s="251">
        <f t="shared" si="61"/>
        <v>0.98446786970871969</v>
      </c>
    </row>
    <row r="647" spans="1:8" ht="22.5" x14ac:dyDescent="0.2">
      <c r="A647" s="21"/>
      <c r="B647" s="32"/>
      <c r="C647" s="10">
        <v>4120</v>
      </c>
      <c r="D647" s="84" t="s">
        <v>222</v>
      </c>
      <c r="E647" s="133">
        <v>26667.919999999998</v>
      </c>
      <c r="F647" s="149">
        <v>24438.21</v>
      </c>
      <c r="G647" s="139"/>
      <c r="H647" s="251">
        <f t="shared" si="61"/>
        <v>0.91638980467918008</v>
      </c>
    </row>
    <row r="648" spans="1:8" ht="18" customHeight="1" x14ac:dyDescent="0.2">
      <c r="A648" s="21"/>
      <c r="B648" s="32"/>
      <c r="C648" s="33">
        <v>4170</v>
      </c>
      <c r="D648" s="85" t="s">
        <v>41</v>
      </c>
      <c r="E648" s="150">
        <v>5000</v>
      </c>
      <c r="F648" s="193">
        <v>0</v>
      </c>
      <c r="G648" s="152"/>
      <c r="H648" s="256">
        <f t="shared" si="61"/>
        <v>0</v>
      </c>
    </row>
    <row r="649" spans="1:8" ht="17.25" customHeight="1" x14ac:dyDescent="0.2">
      <c r="A649" s="21"/>
      <c r="B649" s="32"/>
      <c r="C649" s="10">
        <v>4210</v>
      </c>
      <c r="D649" s="84" t="s">
        <v>68</v>
      </c>
      <c r="E649" s="133">
        <v>42700</v>
      </c>
      <c r="F649" s="134">
        <v>41611.040000000001</v>
      </c>
      <c r="G649" s="135"/>
      <c r="H649" s="251">
        <f t="shared" si="61"/>
        <v>0.97449742388758787</v>
      </c>
    </row>
    <row r="650" spans="1:8" ht="17.25" customHeight="1" x14ac:dyDescent="0.2">
      <c r="A650" s="21"/>
      <c r="B650" s="32"/>
      <c r="C650" s="34">
        <v>4260</v>
      </c>
      <c r="D650" s="89" t="s">
        <v>61</v>
      </c>
      <c r="E650" s="161">
        <v>94500</v>
      </c>
      <c r="F650" s="162">
        <v>94500</v>
      </c>
      <c r="G650" s="163"/>
      <c r="H650" s="257">
        <f t="shared" si="61"/>
        <v>1</v>
      </c>
    </row>
    <row r="651" spans="1:8" ht="17.25" customHeight="1" x14ac:dyDescent="0.2">
      <c r="A651" s="21"/>
      <c r="B651" s="32"/>
      <c r="C651" s="10">
        <v>4270</v>
      </c>
      <c r="D651" s="84" t="s">
        <v>70</v>
      </c>
      <c r="E651" s="133">
        <v>27000</v>
      </c>
      <c r="F651" s="134">
        <v>24599.84</v>
      </c>
      <c r="G651" s="135"/>
      <c r="H651" s="251">
        <f t="shared" si="61"/>
        <v>0.91110518518518524</v>
      </c>
    </row>
    <row r="652" spans="1:8" ht="17.25" customHeight="1" x14ac:dyDescent="0.2">
      <c r="A652" s="21"/>
      <c r="B652" s="32"/>
      <c r="C652" s="34">
        <v>4280</v>
      </c>
      <c r="D652" s="89" t="s">
        <v>91</v>
      </c>
      <c r="E652" s="161">
        <v>1000</v>
      </c>
      <c r="F652" s="162">
        <v>1000</v>
      </c>
      <c r="G652" s="163"/>
      <c r="H652" s="257">
        <f t="shared" si="61"/>
        <v>1</v>
      </c>
    </row>
    <row r="653" spans="1:8" ht="17.25" customHeight="1" x14ac:dyDescent="0.2">
      <c r="A653" s="21"/>
      <c r="B653" s="32"/>
      <c r="C653" s="10">
        <v>4300</v>
      </c>
      <c r="D653" s="84" t="s">
        <v>62</v>
      </c>
      <c r="E653" s="133">
        <v>80130</v>
      </c>
      <c r="F653" s="134">
        <v>80129.16</v>
      </c>
      <c r="G653" s="135"/>
      <c r="H653" s="251">
        <f t="shared" si="61"/>
        <v>0.99998951703481842</v>
      </c>
    </row>
    <row r="654" spans="1:8" ht="22.5" x14ac:dyDescent="0.2">
      <c r="A654" s="21"/>
      <c r="B654" s="32"/>
      <c r="C654" s="10">
        <v>4360</v>
      </c>
      <c r="D654" s="84" t="s">
        <v>153</v>
      </c>
      <c r="E654" s="133">
        <v>1313</v>
      </c>
      <c r="F654" s="134">
        <v>736.77</v>
      </c>
      <c r="G654" s="135"/>
      <c r="H654" s="251">
        <f>F654/E654</f>
        <v>0.56113480578827113</v>
      </c>
    </row>
    <row r="655" spans="1:8" ht="18" customHeight="1" x14ac:dyDescent="0.2">
      <c r="A655" s="21"/>
      <c r="B655" s="32"/>
      <c r="C655" s="10">
        <v>4410</v>
      </c>
      <c r="D655" s="84" t="s">
        <v>71</v>
      </c>
      <c r="E655" s="133">
        <v>100</v>
      </c>
      <c r="F655" s="134">
        <v>0</v>
      </c>
      <c r="G655" s="180"/>
      <c r="H655" s="251">
        <f t="shared" ref="H655" si="63">F655/E655</f>
        <v>0</v>
      </c>
    </row>
    <row r="656" spans="1:8" ht="17.25" customHeight="1" x14ac:dyDescent="0.2">
      <c r="A656" s="21"/>
      <c r="B656" s="32"/>
      <c r="C656" s="10">
        <v>4430</v>
      </c>
      <c r="D656" s="84" t="s">
        <v>63</v>
      </c>
      <c r="E656" s="133">
        <v>4587</v>
      </c>
      <c r="F656" s="134">
        <v>4586.5</v>
      </c>
      <c r="G656" s="135"/>
      <c r="H656" s="251">
        <f>F656/E656</f>
        <v>0.99989099629387401</v>
      </c>
    </row>
    <row r="657" spans="1:8" ht="22.5" x14ac:dyDescent="0.2">
      <c r="A657" s="21"/>
      <c r="B657" s="32"/>
      <c r="C657" s="10">
        <v>4440</v>
      </c>
      <c r="D657" s="84" t="s">
        <v>144</v>
      </c>
      <c r="E657" s="133">
        <v>119110</v>
      </c>
      <c r="F657" s="134">
        <v>117499.89</v>
      </c>
      <c r="G657" s="135"/>
      <c r="H657" s="251">
        <f t="shared" ref="H657:H737" si="64">F657/E657</f>
        <v>0.98648215934850136</v>
      </c>
    </row>
    <row r="658" spans="1:8" ht="17.25" customHeight="1" x14ac:dyDescent="0.2">
      <c r="A658" s="21"/>
      <c r="B658" s="32"/>
      <c r="C658" s="10">
        <v>4510</v>
      </c>
      <c r="D658" s="84" t="s">
        <v>5</v>
      </c>
      <c r="E658" s="133">
        <v>251</v>
      </c>
      <c r="F658" s="134">
        <v>250.38</v>
      </c>
      <c r="G658" s="135"/>
      <c r="H658" s="251">
        <f t="shared" si="64"/>
        <v>0.99752988047808766</v>
      </c>
    </row>
    <row r="659" spans="1:8" ht="22.5" x14ac:dyDescent="0.2">
      <c r="A659" s="21"/>
      <c r="B659" s="32"/>
      <c r="C659" s="10">
        <v>4700</v>
      </c>
      <c r="D659" s="84" t="s">
        <v>0</v>
      </c>
      <c r="E659" s="133">
        <v>2000</v>
      </c>
      <c r="F659" s="134">
        <v>1495</v>
      </c>
      <c r="G659" s="135"/>
      <c r="H659" s="251">
        <f t="shared" si="64"/>
        <v>0.74750000000000005</v>
      </c>
    </row>
    <row r="660" spans="1:8" ht="22.5" x14ac:dyDescent="0.2">
      <c r="A660" s="28"/>
      <c r="B660" s="30"/>
      <c r="C660" s="10">
        <v>4710</v>
      </c>
      <c r="D660" s="84" t="s">
        <v>220</v>
      </c>
      <c r="E660" s="133">
        <v>600</v>
      </c>
      <c r="F660" s="149">
        <v>0</v>
      </c>
      <c r="G660" s="139"/>
      <c r="H660" s="251">
        <f t="shared" si="64"/>
        <v>0</v>
      </c>
    </row>
    <row r="661" spans="1:8" ht="18" customHeight="1" x14ac:dyDescent="0.2">
      <c r="A661" s="20"/>
      <c r="B661" s="31"/>
      <c r="C661" s="10">
        <v>4790</v>
      </c>
      <c r="D661" s="84" t="s">
        <v>231</v>
      </c>
      <c r="E661" s="133">
        <v>519531.84</v>
      </c>
      <c r="F661" s="134">
        <v>519525.65</v>
      </c>
      <c r="G661" s="135"/>
      <c r="H661" s="251">
        <f t="shared" si="64"/>
        <v>0.99998808542706452</v>
      </c>
    </row>
    <row r="662" spans="1:8" ht="22.5" x14ac:dyDescent="0.2">
      <c r="A662" s="21"/>
      <c r="B662" s="32"/>
      <c r="C662" s="10">
        <v>4800</v>
      </c>
      <c r="D662" s="84" t="s">
        <v>237</v>
      </c>
      <c r="E662" s="133">
        <v>39085</v>
      </c>
      <c r="F662" s="134">
        <v>39084.14</v>
      </c>
      <c r="G662" s="135"/>
      <c r="H662" s="251">
        <f t="shared" si="64"/>
        <v>0.99997799667391585</v>
      </c>
    </row>
    <row r="663" spans="1:8" ht="22.5" x14ac:dyDescent="0.2">
      <c r="A663" s="21"/>
      <c r="B663" s="30"/>
      <c r="C663" s="10">
        <v>6050</v>
      </c>
      <c r="D663" s="84" t="s">
        <v>74</v>
      </c>
      <c r="E663" s="133">
        <v>100000</v>
      </c>
      <c r="F663" s="134">
        <v>98400</v>
      </c>
      <c r="G663" s="135"/>
      <c r="H663" s="251">
        <f t="shared" si="64"/>
        <v>0.98399999999999999</v>
      </c>
    </row>
    <row r="664" spans="1:8" ht="21" x14ac:dyDescent="0.2">
      <c r="A664" s="21"/>
      <c r="B664" s="11" t="s">
        <v>225</v>
      </c>
      <c r="C664" s="9"/>
      <c r="D664" s="88" t="s">
        <v>226</v>
      </c>
      <c r="E664" s="137">
        <f>SUM(E665:E670)</f>
        <v>701280</v>
      </c>
      <c r="F664" s="137">
        <f>SUM(F665:F670)</f>
        <v>635890.65</v>
      </c>
      <c r="G664" s="135"/>
      <c r="H664" s="252">
        <f t="shared" si="64"/>
        <v>0.90675714407939767</v>
      </c>
    </row>
    <row r="665" spans="1:8" ht="22.5" x14ac:dyDescent="0.2">
      <c r="A665" s="21"/>
      <c r="B665" s="31"/>
      <c r="C665" s="33">
        <v>2540</v>
      </c>
      <c r="D665" s="84" t="s">
        <v>130</v>
      </c>
      <c r="E665" s="133">
        <v>374870</v>
      </c>
      <c r="F665" s="134">
        <v>362048.41</v>
      </c>
      <c r="G665" s="135"/>
      <c r="H665" s="251">
        <f t="shared" si="64"/>
        <v>0.9657972363752767</v>
      </c>
    </row>
    <row r="666" spans="1:8" s="50" customFormat="1" ht="15.75" customHeight="1" x14ac:dyDescent="0.2">
      <c r="A666" s="49"/>
      <c r="B666" s="107"/>
      <c r="C666" s="51"/>
      <c r="D666" s="96" t="s">
        <v>258</v>
      </c>
      <c r="E666" s="52"/>
      <c r="F666" s="55"/>
      <c r="G666" s="53"/>
      <c r="H666" s="260"/>
    </row>
    <row r="667" spans="1:8" ht="17.25" customHeight="1" x14ac:dyDescent="0.2">
      <c r="A667" s="21"/>
      <c r="B667" s="32"/>
      <c r="C667" s="10">
        <v>4110</v>
      </c>
      <c r="D667" s="84" t="s">
        <v>36</v>
      </c>
      <c r="E667" s="133">
        <v>40474</v>
      </c>
      <c r="F667" s="134">
        <v>39709.919999999998</v>
      </c>
      <c r="G667" s="180"/>
      <c r="H667" s="251">
        <f t="shared" ref="H667:H668" si="65">F667/E667</f>
        <v>0.98112170776300833</v>
      </c>
    </row>
    <row r="668" spans="1:8" ht="22.5" x14ac:dyDescent="0.2">
      <c r="A668" s="21"/>
      <c r="B668" s="32"/>
      <c r="C668" s="10">
        <v>4120</v>
      </c>
      <c r="D668" s="84" t="s">
        <v>222</v>
      </c>
      <c r="E668" s="133">
        <v>6555</v>
      </c>
      <c r="F668" s="149">
        <v>4853.95</v>
      </c>
      <c r="G668" s="139"/>
      <c r="H668" s="251">
        <f t="shared" si="65"/>
        <v>0.74049580472921428</v>
      </c>
    </row>
    <row r="669" spans="1:8" ht="22.5" x14ac:dyDescent="0.2">
      <c r="A669" s="21"/>
      <c r="B669" s="32"/>
      <c r="C669" s="10">
        <v>4710</v>
      </c>
      <c r="D669" s="84" t="s">
        <v>220</v>
      </c>
      <c r="E669" s="133">
        <v>1000</v>
      </c>
      <c r="F669" s="149">
        <v>270.33</v>
      </c>
      <c r="G669" s="139"/>
      <c r="H669" s="251">
        <f t="shared" ref="H669:H670" si="66">F669/E669</f>
        <v>0.27032999999999996</v>
      </c>
    </row>
    <row r="670" spans="1:8" ht="18" customHeight="1" x14ac:dyDescent="0.2">
      <c r="A670" s="21"/>
      <c r="B670" s="32"/>
      <c r="C670" s="10">
        <v>4790</v>
      </c>
      <c r="D670" s="84" t="s">
        <v>231</v>
      </c>
      <c r="E670" s="133">
        <v>278381</v>
      </c>
      <c r="F670" s="134">
        <v>229008.04</v>
      </c>
      <c r="G670" s="135"/>
      <c r="H670" s="251">
        <f t="shared" si="66"/>
        <v>0.82264249356098296</v>
      </c>
    </row>
    <row r="671" spans="1:8" ht="21" x14ac:dyDescent="0.2">
      <c r="A671" s="21"/>
      <c r="B671" s="11">
        <v>85406</v>
      </c>
      <c r="C671" s="9"/>
      <c r="D671" s="88" t="s">
        <v>38</v>
      </c>
      <c r="E671" s="137">
        <f>SUM(E672:E693)</f>
        <v>2868009</v>
      </c>
      <c r="F671" s="137">
        <f>SUM(F672:F693)</f>
        <v>2867700.6599999997</v>
      </c>
      <c r="G671" s="139"/>
      <c r="H671" s="252">
        <f t="shared" si="64"/>
        <v>0.99989248987712376</v>
      </c>
    </row>
    <row r="672" spans="1:8" ht="22.5" x14ac:dyDescent="0.2">
      <c r="A672" s="21"/>
      <c r="B672" s="29"/>
      <c r="C672" s="10">
        <v>3020</v>
      </c>
      <c r="D672" s="84" t="s">
        <v>112</v>
      </c>
      <c r="E672" s="133">
        <v>1300</v>
      </c>
      <c r="F672" s="149">
        <v>1182.04</v>
      </c>
      <c r="G672" s="129"/>
      <c r="H672" s="251">
        <f t="shared" si="64"/>
        <v>0.90926153846153845</v>
      </c>
    </row>
    <row r="673" spans="1:8" ht="18" customHeight="1" x14ac:dyDescent="0.2">
      <c r="A673" s="21"/>
      <c r="B673" s="32"/>
      <c r="C673" s="10">
        <v>4010</v>
      </c>
      <c r="D673" s="84" t="s">
        <v>111</v>
      </c>
      <c r="E673" s="133">
        <v>208220</v>
      </c>
      <c r="F673" s="134">
        <v>208219.26</v>
      </c>
      <c r="G673" s="135"/>
      <c r="H673" s="251">
        <f t="shared" si="64"/>
        <v>0.99999644606666027</v>
      </c>
    </row>
    <row r="674" spans="1:8" ht="18" customHeight="1" x14ac:dyDescent="0.2">
      <c r="A674" s="21"/>
      <c r="B674" s="32"/>
      <c r="C674" s="10">
        <v>4040</v>
      </c>
      <c r="D674" s="84" t="s">
        <v>76</v>
      </c>
      <c r="E674" s="133">
        <v>12159</v>
      </c>
      <c r="F674" s="134">
        <v>12158.84</v>
      </c>
      <c r="G674" s="135"/>
      <c r="H674" s="251">
        <f t="shared" si="64"/>
        <v>0.99998684102311042</v>
      </c>
    </row>
    <row r="675" spans="1:8" ht="18" customHeight="1" x14ac:dyDescent="0.2">
      <c r="A675" s="21"/>
      <c r="B675" s="32"/>
      <c r="C675" s="10">
        <v>4110</v>
      </c>
      <c r="D675" s="84" t="s">
        <v>36</v>
      </c>
      <c r="E675" s="133">
        <v>350321</v>
      </c>
      <c r="F675" s="134">
        <v>350320.73</v>
      </c>
      <c r="G675" s="135"/>
      <c r="H675" s="251">
        <f t="shared" si="64"/>
        <v>0.99999922927829044</v>
      </c>
    </row>
    <row r="676" spans="1:8" ht="22.5" x14ac:dyDescent="0.2">
      <c r="A676" s="43"/>
      <c r="B676" s="32"/>
      <c r="C676" s="10">
        <v>4120</v>
      </c>
      <c r="D676" s="84" t="s">
        <v>222</v>
      </c>
      <c r="E676" s="133">
        <v>32876</v>
      </c>
      <c r="F676" s="134">
        <v>32875.61</v>
      </c>
      <c r="G676" s="135"/>
      <c r="H676" s="251">
        <f t="shared" si="64"/>
        <v>0.99998813724297364</v>
      </c>
    </row>
    <row r="677" spans="1:8" ht="18" customHeight="1" x14ac:dyDescent="0.2">
      <c r="A677" s="21"/>
      <c r="B677" s="32"/>
      <c r="C677" s="10">
        <v>4210</v>
      </c>
      <c r="D677" s="84" t="s">
        <v>68</v>
      </c>
      <c r="E677" s="133">
        <v>30348</v>
      </c>
      <c r="F677" s="134">
        <v>30344.53</v>
      </c>
      <c r="G677" s="135"/>
      <c r="H677" s="251">
        <f t="shared" si="64"/>
        <v>0.99988565968103327</v>
      </c>
    </row>
    <row r="678" spans="1:8" ht="18" customHeight="1" x14ac:dyDescent="0.2">
      <c r="A678" s="21"/>
      <c r="B678" s="32"/>
      <c r="C678" s="10">
        <v>4240</v>
      </c>
      <c r="D678" s="84" t="s">
        <v>194</v>
      </c>
      <c r="E678" s="133">
        <v>34700</v>
      </c>
      <c r="F678" s="134">
        <v>34682.480000000003</v>
      </c>
      <c r="G678" s="135"/>
      <c r="H678" s="251">
        <f t="shared" si="64"/>
        <v>0.9994951008645534</v>
      </c>
    </row>
    <row r="679" spans="1:8" ht="18" customHeight="1" x14ac:dyDescent="0.2">
      <c r="A679" s="21"/>
      <c r="B679" s="32"/>
      <c r="C679" s="10">
        <v>4280</v>
      </c>
      <c r="D679" s="84" t="s">
        <v>91</v>
      </c>
      <c r="E679" s="133">
        <v>1000</v>
      </c>
      <c r="F679" s="134">
        <v>970</v>
      </c>
      <c r="G679" s="135"/>
      <c r="H679" s="251">
        <f t="shared" si="64"/>
        <v>0.97</v>
      </c>
    </row>
    <row r="680" spans="1:8" ht="18" customHeight="1" x14ac:dyDescent="0.2">
      <c r="A680" s="21"/>
      <c r="B680" s="32"/>
      <c r="C680" s="10">
        <v>4300</v>
      </c>
      <c r="D680" s="84" t="s">
        <v>62</v>
      </c>
      <c r="E680" s="133">
        <v>40030</v>
      </c>
      <c r="F680" s="134">
        <v>39900.49</v>
      </c>
      <c r="G680" s="135"/>
      <c r="H680" s="251">
        <f t="shared" si="64"/>
        <v>0.99676467649263045</v>
      </c>
    </row>
    <row r="681" spans="1:8" ht="33.75" x14ac:dyDescent="0.2">
      <c r="A681" s="21"/>
      <c r="B681" s="32"/>
      <c r="C681" s="10">
        <v>4350</v>
      </c>
      <c r="D681" s="84" t="s">
        <v>244</v>
      </c>
      <c r="E681" s="133">
        <v>238.13</v>
      </c>
      <c r="F681" s="134">
        <v>238.13</v>
      </c>
      <c r="G681" s="135"/>
      <c r="H681" s="251">
        <f t="shared" si="64"/>
        <v>1</v>
      </c>
    </row>
    <row r="682" spans="1:8" ht="22.5" x14ac:dyDescent="0.2">
      <c r="A682" s="21"/>
      <c r="B682" s="32"/>
      <c r="C682" s="10">
        <v>4360</v>
      </c>
      <c r="D682" s="84" t="s">
        <v>153</v>
      </c>
      <c r="E682" s="133">
        <v>3910</v>
      </c>
      <c r="F682" s="134">
        <v>3904.53</v>
      </c>
      <c r="G682" s="135"/>
      <c r="H682" s="251">
        <f t="shared" si="64"/>
        <v>0.99860102301790288</v>
      </c>
    </row>
    <row r="683" spans="1:8" ht="22.5" x14ac:dyDescent="0.2">
      <c r="A683" s="21"/>
      <c r="B683" s="32"/>
      <c r="C683" s="10">
        <v>4370</v>
      </c>
      <c r="D683" s="84" t="s">
        <v>245</v>
      </c>
      <c r="E683" s="133">
        <v>105.29</v>
      </c>
      <c r="F683" s="134">
        <v>105.29</v>
      </c>
      <c r="G683" s="135"/>
      <c r="H683" s="251">
        <f t="shared" si="64"/>
        <v>1</v>
      </c>
    </row>
    <row r="684" spans="1:8" ht="22.5" x14ac:dyDescent="0.2">
      <c r="A684" s="21"/>
      <c r="B684" s="32"/>
      <c r="C684" s="10">
        <v>4400</v>
      </c>
      <c r="D684" s="84" t="s">
        <v>4</v>
      </c>
      <c r="E684" s="133">
        <v>68531</v>
      </c>
      <c r="F684" s="134">
        <v>68530.27</v>
      </c>
      <c r="G684" s="135"/>
      <c r="H684" s="251">
        <f t="shared" si="64"/>
        <v>0.99998934788635807</v>
      </c>
    </row>
    <row r="685" spans="1:8" ht="18" customHeight="1" x14ac:dyDescent="0.2">
      <c r="A685" s="21"/>
      <c r="B685" s="32"/>
      <c r="C685" s="10">
        <v>4410</v>
      </c>
      <c r="D685" s="84" t="s">
        <v>71</v>
      </c>
      <c r="E685" s="133">
        <v>300</v>
      </c>
      <c r="F685" s="134">
        <v>299.47000000000003</v>
      </c>
      <c r="G685" s="180"/>
      <c r="H685" s="251">
        <f t="shared" si="64"/>
        <v>0.99823333333333342</v>
      </c>
    </row>
    <row r="686" spans="1:8" ht="20.25" customHeight="1" x14ac:dyDescent="0.2">
      <c r="A686" s="27"/>
      <c r="B686" s="32"/>
      <c r="C686" s="10">
        <v>4430</v>
      </c>
      <c r="D686" s="84" t="s">
        <v>39</v>
      </c>
      <c r="E686" s="133">
        <v>769</v>
      </c>
      <c r="F686" s="134">
        <v>768.5</v>
      </c>
      <c r="G686" s="135"/>
      <c r="H686" s="251">
        <f t="shared" si="64"/>
        <v>0.9993498049414824</v>
      </c>
    </row>
    <row r="687" spans="1:8" ht="22.5" x14ac:dyDescent="0.2">
      <c r="A687" s="27"/>
      <c r="B687" s="32"/>
      <c r="C687" s="10">
        <v>4440</v>
      </c>
      <c r="D687" s="84" t="s">
        <v>144</v>
      </c>
      <c r="E687" s="133">
        <v>128975</v>
      </c>
      <c r="F687" s="134">
        <v>128974.91</v>
      </c>
      <c r="G687" s="135"/>
      <c r="H687" s="251">
        <f t="shared" si="64"/>
        <v>0.99999930219034694</v>
      </c>
    </row>
    <row r="688" spans="1:8" ht="22.5" x14ac:dyDescent="0.2">
      <c r="A688" s="21"/>
      <c r="B688" s="32"/>
      <c r="C688" s="10">
        <v>4710</v>
      </c>
      <c r="D688" s="84" t="s">
        <v>220</v>
      </c>
      <c r="E688" s="133">
        <v>5732</v>
      </c>
      <c r="F688" s="134">
        <v>5731.75</v>
      </c>
      <c r="G688" s="135"/>
      <c r="H688" s="251">
        <f t="shared" si="64"/>
        <v>0.99995638520586183</v>
      </c>
    </row>
    <row r="689" spans="1:8" ht="24.75" customHeight="1" x14ac:dyDescent="0.2">
      <c r="A689" s="21"/>
      <c r="B689" s="32"/>
      <c r="C689" s="10">
        <v>4740</v>
      </c>
      <c r="D689" s="84" t="s">
        <v>246</v>
      </c>
      <c r="E689" s="133">
        <v>1848</v>
      </c>
      <c r="F689" s="134">
        <v>1848</v>
      </c>
      <c r="G689" s="135"/>
      <c r="H689" s="251">
        <f t="shared" si="64"/>
        <v>1</v>
      </c>
    </row>
    <row r="690" spans="1:8" ht="22.5" x14ac:dyDescent="0.2">
      <c r="A690" s="21"/>
      <c r="B690" s="32"/>
      <c r="C690" s="10">
        <v>4750</v>
      </c>
      <c r="D690" s="84" t="s">
        <v>250</v>
      </c>
      <c r="E690" s="133">
        <v>16804.580000000002</v>
      </c>
      <c r="F690" s="134">
        <v>16804.580000000002</v>
      </c>
      <c r="G690" s="135"/>
      <c r="H690" s="251">
        <f t="shared" si="64"/>
        <v>1</v>
      </c>
    </row>
    <row r="691" spans="1:8" ht="18" customHeight="1" x14ac:dyDescent="0.2">
      <c r="A691" s="21"/>
      <c r="B691" s="32"/>
      <c r="C691" s="10">
        <v>4790</v>
      </c>
      <c r="D691" s="84" t="s">
        <v>231</v>
      </c>
      <c r="E691" s="133">
        <v>1816614</v>
      </c>
      <c r="F691" s="134">
        <v>1816613.95</v>
      </c>
      <c r="G691" s="135"/>
      <c r="H691" s="251">
        <f t="shared" si="64"/>
        <v>0.99999997247626626</v>
      </c>
    </row>
    <row r="692" spans="1:8" ht="22.5" x14ac:dyDescent="0.2">
      <c r="A692" s="21"/>
      <c r="B692" s="32"/>
      <c r="C692" s="10">
        <v>4800</v>
      </c>
      <c r="D692" s="84" t="s">
        <v>237</v>
      </c>
      <c r="E692" s="133">
        <v>109904</v>
      </c>
      <c r="F692" s="134">
        <v>109903.3</v>
      </c>
      <c r="G692" s="135"/>
      <c r="H692" s="251">
        <f t="shared" si="64"/>
        <v>0.99999363080506631</v>
      </c>
    </row>
    <row r="693" spans="1:8" ht="33.75" x14ac:dyDescent="0.2">
      <c r="A693" s="21"/>
      <c r="B693" s="30"/>
      <c r="C693" s="10">
        <v>4850</v>
      </c>
      <c r="D693" s="84" t="s">
        <v>248</v>
      </c>
      <c r="E693" s="133">
        <v>3324</v>
      </c>
      <c r="F693" s="134">
        <v>3324</v>
      </c>
      <c r="G693" s="135"/>
      <c r="H693" s="251">
        <f t="shared" si="64"/>
        <v>1</v>
      </c>
    </row>
    <row r="694" spans="1:8" ht="18" customHeight="1" x14ac:dyDescent="0.2">
      <c r="A694" s="21"/>
      <c r="B694" s="11">
        <v>85410</v>
      </c>
      <c r="C694" s="9"/>
      <c r="D694" s="88" t="s">
        <v>40</v>
      </c>
      <c r="E694" s="137">
        <f>SUM(E695:E721)</f>
        <v>2336265.36</v>
      </c>
      <c r="F694" s="137">
        <f>SUM(F695:F721)</f>
        <v>2290116.4799999995</v>
      </c>
      <c r="G694" s="139"/>
      <c r="H694" s="252">
        <f t="shared" si="64"/>
        <v>0.9802467301916421</v>
      </c>
    </row>
    <row r="695" spans="1:8" ht="22.5" x14ac:dyDescent="0.2">
      <c r="A695" s="28"/>
      <c r="B695" s="14"/>
      <c r="C695" s="10">
        <v>3020</v>
      </c>
      <c r="D695" s="84" t="s">
        <v>112</v>
      </c>
      <c r="E695" s="133">
        <v>2000</v>
      </c>
      <c r="F695" s="134">
        <v>2000</v>
      </c>
      <c r="G695" s="135"/>
      <c r="H695" s="251">
        <f t="shared" si="64"/>
        <v>1</v>
      </c>
    </row>
    <row r="696" spans="1:8" ht="18" customHeight="1" x14ac:dyDescent="0.2">
      <c r="A696" s="20"/>
      <c r="B696" s="31"/>
      <c r="C696" s="10">
        <v>4010</v>
      </c>
      <c r="D696" s="84" t="s">
        <v>111</v>
      </c>
      <c r="E696" s="133">
        <v>497146</v>
      </c>
      <c r="F696" s="134">
        <v>495279.22</v>
      </c>
      <c r="G696" s="135"/>
      <c r="H696" s="251">
        <f t="shared" si="64"/>
        <v>0.99624500649708536</v>
      </c>
    </row>
    <row r="697" spans="1:8" ht="18" customHeight="1" x14ac:dyDescent="0.2">
      <c r="A697" s="21"/>
      <c r="B697" s="32"/>
      <c r="C697" s="34">
        <v>4040</v>
      </c>
      <c r="D697" s="89" t="s">
        <v>76</v>
      </c>
      <c r="E697" s="161">
        <v>35935</v>
      </c>
      <c r="F697" s="162">
        <v>35934.22</v>
      </c>
      <c r="G697" s="163"/>
      <c r="H697" s="257">
        <f t="shared" si="64"/>
        <v>0.99997829414220119</v>
      </c>
    </row>
    <row r="698" spans="1:8" ht="18" customHeight="1" x14ac:dyDescent="0.2">
      <c r="A698" s="21"/>
      <c r="B698" s="32"/>
      <c r="C698" s="10">
        <v>4110</v>
      </c>
      <c r="D698" s="84" t="s">
        <v>60</v>
      </c>
      <c r="E698" s="133">
        <v>173807.2</v>
      </c>
      <c r="F698" s="134">
        <v>168390.27</v>
      </c>
      <c r="G698" s="135"/>
      <c r="H698" s="251">
        <f t="shared" si="64"/>
        <v>0.96883368468049647</v>
      </c>
    </row>
    <row r="699" spans="1:8" ht="22.5" x14ac:dyDescent="0.2">
      <c r="A699" s="21"/>
      <c r="B699" s="32"/>
      <c r="C699" s="34">
        <v>4120</v>
      </c>
      <c r="D699" s="89" t="s">
        <v>222</v>
      </c>
      <c r="E699" s="161">
        <v>19194.439999999999</v>
      </c>
      <c r="F699" s="162">
        <v>16679.650000000001</v>
      </c>
      <c r="G699" s="163"/>
      <c r="H699" s="257">
        <f t="shared" si="64"/>
        <v>0.86898341394695566</v>
      </c>
    </row>
    <row r="700" spans="1:8" ht="18" customHeight="1" x14ac:dyDescent="0.2">
      <c r="A700" s="21"/>
      <c r="B700" s="32"/>
      <c r="C700" s="10">
        <v>4170</v>
      </c>
      <c r="D700" s="84" t="s">
        <v>41</v>
      </c>
      <c r="E700" s="133">
        <v>68000</v>
      </c>
      <c r="F700" s="134">
        <v>66912</v>
      </c>
      <c r="G700" s="135"/>
      <c r="H700" s="251">
        <f t="shared" si="64"/>
        <v>0.98399999999999999</v>
      </c>
    </row>
    <row r="701" spans="1:8" ht="18" customHeight="1" x14ac:dyDescent="0.2">
      <c r="A701" s="21"/>
      <c r="B701" s="32"/>
      <c r="C701" s="10">
        <v>4210</v>
      </c>
      <c r="D701" s="84" t="s">
        <v>68</v>
      </c>
      <c r="E701" s="133">
        <v>129460</v>
      </c>
      <c r="F701" s="134">
        <v>129459.52</v>
      </c>
      <c r="G701" s="135"/>
      <c r="H701" s="251">
        <f t="shared" si="64"/>
        <v>0.99999629229105513</v>
      </c>
    </row>
    <row r="702" spans="1:8" ht="18" customHeight="1" x14ac:dyDescent="0.2">
      <c r="A702" s="21"/>
      <c r="B702" s="32"/>
      <c r="C702" s="10">
        <v>4220</v>
      </c>
      <c r="D702" s="84" t="s">
        <v>69</v>
      </c>
      <c r="E702" s="133">
        <v>421112</v>
      </c>
      <c r="F702" s="134">
        <v>420970.41</v>
      </c>
      <c r="G702" s="135"/>
      <c r="H702" s="251">
        <f t="shared" si="64"/>
        <v>0.99966377115826666</v>
      </c>
    </row>
    <row r="703" spans="1:8" ht="18" customHeight="1" x14ac:dyDescent="0.2">
      <c r="A703" s="21"/>
      <c r="B703" s="32"/>
      <c r="C703" s="10">
        <v>4260</v>
      </c>
      <c r="D703" s="84" t="s">
        <v>61</v>
      </c>
      <c r="E703" s="133">
        <v>284454</v>
      </c>
      <c r="F703" s="149">
        <v>280676.17</v>
      </c>
      <c r="G703" s="180"/>
      <c r="H703" s="251">
        <f t="shared" si="64"/>
        <v>0.98671901256442163</v>
      </c>
    </row>
    <row r="704" spans="1:8" ht="18" customHeight="1" x14ac:dyDescent="0.2">
      <c r="A704" s="21"/>
      <c r="B704" s="32"/>
      <c r="C704" s="10">
        <v>4270</v>
      </c>
      <c r="D704" s="84" t="s">
        <v>70</v>
      </c>
      <c r="E704" s="133">
        <v>6098</v>
      </c>
      <c r="F704" s="134">
        <v>6097.41</v>
      </c>
      <c r="G704" s="135"/>
      <c r="H704" s="251">
        <f t="shared" si="64"/>
        <v>0.99990324696621846</v>
      </c>
    </row>
    <row r="705" spans="1:8" ht="18" customHeight="1" x14ac:dyDescent="0.2">
      <c r="A705" s="21"/>
      <c r="B705" s="32"/>
      <c r="C705" s="10">
        <v>4300</v>
      </c>
      <c r="D705" s="84" t="s">
        <v>62</v>
      </c>
      <c r="E705" s="133">
        <v>76368</v>
      </c>
      <c r="F705" s="134">
        <v>76115.179999999993</v>
      </c>
      <c r="G705" s="135"/>
      <c r="H705" s="251">
        <f t="shared" si="64"/>
        <v>0.99668945107898588</v>
      </c>
    </row>
    <row r="706" spans="1:8" ht="33.75" x14ac:dyDescent="0.2">
      <c r="A706" s="21"/>
      <c r="B706" s="32"/>
      <c r="C706" s="10">
        <v>4350</v>
      </c>
      <c r="D706" s="84" t="s">
        <v>244</v>
      </c>
      <c r="E706" s="133">
        <v>8499</v>
      </c>
      <c r="F706" s="134">
        <v>8499</v>
      </c>
      <c r="G706" s="135"/>
      <c r="H706" s="251">
        <f t="shared" ref="H706" si="67">F706/E706</f>
        <v>1</v>
      </c>
    </row>
    <row r="707" spans="1:8" ht="22.5" x14ac:dyDescent="0.2">
      <c r="A707" s="21"/>
      <c r="B707" s="32"/>
      <c r="C707" s="10">
        <v>4360</v>
      </c>
      <c r="D707" s="84" t="s">
        <v>153</v>
      </c>
      <c r="E707" s="133">
        <v>1200</v>
      </c>
      <c r="F707" s="134">
        <v>1014</v>
      </c>
      <c r="G707" s="135"/>
      <c r="H707" s="251">
        <f t="shared" si="64"/>
        <v>0.84499999999999997</v>
      </c>
    </row>
    <row r="708" spans="1:8" ht="22.5" x14ac:dyDescent="0.2">
      <c r="A708" s="21"/>
      <c r="B708" s="32"/>
      <c r="C708" s="10">
        <v>4370</v>
      </c>
      <c r="D708" s="84" t="s">
        <v>245</v>
      </c>
      <c r="E708" s="133">
        <v>252.95</v>
      </c>
      <c r="F708" s="134">
        <v>252.95</v>
      </c>
      <c r="G708" s="135"/>
      <c r="H708" s="251">
        <f t="shared" ref="H708:H709" si="68">F708/E708</f>
        <v>1</v>
      </c>
    </row>
    <row r="709" spans="1:8" ht="18" customHeight="1" x14ac:dyDescent="0.2">
      <c r="A709" s="21"/>
      <c r="B709" s="32"/>
      <c r="C709" s="10">
        <v>4410</v>
      </c>
      <c r="D709" s="84" t="s">
        <v>71</v>
      </c>
      <c r="E709" s="133">
        <v>138</v>
      </c>
      <c r="F709" s="134">
        <v>138</v>
      </c>
      <c r="G709" s="180"/>
      <c r="H709" s="251">
        <f t="shared" si="68"/>
        <v>1</v>
      </c>
    </row>
    <row r="710" spans="1:8" ht="22.5" x14ac:dyDescent="0.2">
      <c r="A710" s="21"/>
      <c r="B710" s="32"/>
      <c r="C710" s="10">
        <v>4440</v>
      </c>
      <c r="D710" s="84" t="s">
        <v>144</v>
      </c>
      <c r="E710" s="133">
        <v>63901</v>
      </c>
      <c r="F710" s="134">
        <v>63900.35</v>
      </c>
      <c r="G710" s="129"/>
      <c r="H710" s="251">
        <f t="shared" si="64"/>
        <v>0.99998982801521097</v>
      </c>
    </row>
    <row r="711" spans="1:8" ht="17.25" customHeight="1" x14ac:dyDescent="0.2">
      <c r="A711" s="21"/>
      <c r="B711" s="32"/>
      <c r="C711" s="10">
        <v>4510</v>
      </c>
      <c r="D711" s="84" t="s">
        <v>5</v>
      </c>
      <c r="E711" s="133">
        <v>445</v>
      </c>
      <c r="F711" s="134">
        <v>444.72</v>
      </c>
      <c r="G711" s="135"/>
      <c r="H711" s="251">
        <f t="shared" ref="H711" si="69">F711/E711</f>
        <v>0.99937078651685396</v>
      </c>
    </row>
    <row r="712" spans="1:8" ht="22.5" x14ac:dyDescent="0.2">
      <c r="A712" s="21"/>
      <c r="B712" s="32"/>
      <c r="C712" s="10">
        <v>4520</v>
      </c>
      <c r="D712" s="84" t="s">
        <v>150</v>
      </c>
      <c r="E712" s="133">
        <v>68</v>
      </c>
      <c r="F712" s="134">
        <v>0</v>
      </c>
      <c r="G712" s="129"/>
      <c r="H712" s="251">
        <f t="shared" si="64"/>
        <v>0</v>
      </c>
    </row>
    <row r="713" spans="1:8" ht="18" customHeight="1" x14ac:dyDescent="0.2">
      <c r="A713" s="21"/>
      <c r="B713" s="32"/>
      <c r="C713" s="10">
        <v>4530</v>
      </c>
      <c r="D713" s="84" t="s">
        <v>151</v>
      </c>
      <c r="E713" s="133">
        <v>500</v>
      </c>
      <c r="F713" s="134">
        <v>86.71</v>
      </c>
      <c r="G713" s="129"/>
      <c r="H713" s="251">
        <f t="shared" si="64"/>
        <v>0.17341999999999999</v>
      </c>
    </row>
    <row r="714" spans="1:8" ht="22.5" x14ac:dyDescent="0.2">
      <c r="A714" s="21"/>
      <c r="B714" s="32"/>
      <c r="C714" s="10">
        <v>4710</v>
      </c>
      <c r="D714" s="84" t="s">
        <v>220</v>
      </c>
      <c r="E714" s="133">
        <v>1500</v>
      </c>
      <c r="F714" s="134">
        <v>1052.77</v>
      </c>
      <c r="G714" s="135"/>
      <c r="H714" s="251">
        <f t="shared" ref="H714:H721" si="70">F714/E714</f>
        <v>0.70184666666666662</v>
      </c>
    </row>
    <row r="715" spans="1:8" ht="24.75" customHeight="1" x14ac:dyDescent="0.2">
      <c r="A715" s="21"/>
      <c r="B715" s="32"/>
      <c r="C715" s="10">
        <v>4740</v>
      </c>
      <c r="D715" s="84" t="s">
        <v>246</v>
      </c>
      <c r="E715" s="133">
        <v>6028</v>
      </c>
      <c r="F715" s="134">
        <v>6028</v>
      </c>
      <c r="G715" s="135"/>
      <c r="H715" s="251">
        <f t="shared" si="70"/>
        <v>1</v>
      </c>
    </row>
    <row r="716" spans="1:8" ht="22.5" x14ac:dyDescent="0.2">
      <c r="A716" s="21"/>
      <c r="B716" s="32"/>
      <c r="C716" s="10">
        <v>4750</v>
      </c>
      <c r="D716" s="84" t="s">
        <v>250</v>
      </c>
      <c r="E716" s="133">
        <v>63281.11</v>
      </c>
      <c r="F716" s="134">
        <v>63281.11</v>
      </c>
      <c r="G716" s="135"/>
      <c r="H716" s="251">
        <f t="shared" si="70"/>
        <v>1</v>
      </c>
    </row>
    <row r="717" spans="1:8" ht="18" customHeight="1" x14ac:dyDescent="0.2">
      <c r="A717" s="21"/>
      <c r="B717" s="32"/>
      <c r="C717" s="10">
        <v>4790</v>
      </c>
      <c r="D717" s="84" t="s">
        <v>231</v>
      </c>
      <c r="E717" s="133">
        <v>410216</v>
      </c>
      <c r="F717" s="134">
        <v>380243.52</v>
      </c>
      <c r="G717" s="135"/>
      <c r="H717" s="251">
        <f t="shared" si="70"/>
        <v>0.92693488308598404</v>
      </c>
    </row>
    <row r="718" spans="1:8" ht="22.5" x14ac:dyDescent="0.2">
      <c r="A718" s="21"/>
      <c r="B718" s="32"/>
      <c r="C718" s="10">
        <v>4800</v>
      </c>
      <c r="D718" s="84" t="s">
        <v>237</v>
      </c>
      <c r="E718" s="133">
        <v>29807</v>
      </c>
      <c r="F718" s="134">
        <v>29806.639999999999</v>
      </c>
      <c r="G718" s="135"/>
      <c r="H718" s="251">
        <f t="shared" si="70"/>
        <v>0.99998792230013078</v>
      </c>
    </row>
    <row r="719" spans="1:8" s="50" customFormat="1" ht="45" x14ac:dyDescent="0.2">
      <c r="A719" s="21"/>
      <c r="B719" s="32"/>
      <c r="C719" s="10">
        <v>4840</v>
      </c>
      <c r="D719" s="84" t="s">
        <v>247</v>
      </c>
      <c r="E719" s="133">
        <v>19140</v>
      </c>
      <c r="F719" s="149">
        <v>19140</v>
      </c>
      <c r="G719" s="135"/>
      <c r="H719" s="251">
        <f t="shared" si="70"/>
        <v>1</v>
      </c>
    </row>
    <row r="720" spans="1:8" ht="33.75" x14ac:dyDescent="0.2">
      <c r="A720" s="21"/>
      <c r="B720" s="32"/>
      <c r="C720" s="10">
        <v>4850</v>
      </c>
      <c r="D720" s="84" t="s">
        <v>248</v>
      </c>
      <c r="E720" s="133">
        <v>16825.55</v>
      </c>
      <c r="F720" s="134">
        <v>16825.55</v>
      </c>
      <c r="G720" s="135"/>
      <c r="H720" s="251">
        <f t="shared" si="70"/>
        <v>1</v>
      </c>
    </row>
    <row r="721" spans="1:8" ht="22.5" x14ac:dyDescent="0.2">
      <c r="A721" s="21"/>
      <c r="B721" s="30"/>
      <c r="C721" s="10">
        <v>4860</v>
      </c>
      <c r="D721" s="84" t="s">
        <v>249</v>
      </c>
      <c r="E721" s="133">
        <v>889.11</v>
      </c>
      <c r="F721" s="134">
        <v>889.11</v>
      </c>
      <c r="G721" s="135"/>
      <c r="H721" s="251">
        <f t="shared" si="70"/>
        <v>1</v>
      </c>
    </row>
    <row r="722" spans="1:8" ht="21" x14ac:dyDescent="0.2">
      <c r="A722" s="21"/>
      <c r="B722" s="11" t="s">
        <v>173</v>
      </c>
      <c r="C722" s="9"/>
      <c r="D722" s="88" t="s">
        <v>177</v>
      </c>
      <c r="E722" s="137">
        <f>SUM(E723)</f>
        <v>15020</v>
      </c>
      <c r="F722" s="137">
        <f>SUM(F723)</f>
        <v>8020</v>
      </c>
      <c r="G722" s="139"/>
      <c r="H722" s="252">
        <f>F722/E722</f>
        <v>0.53395472703062585</v>
      </c>
    </row>
    <row r="723" spans="1:8" ht="18" customHeight="1" x14ac:dyDescent="0.2">
      <c r="A723" s="21"/>
      <c r="B723" s="14"/>
      <c r="C723" s="10">
        <v>3240</v>
      </c>
      <c r="D723" s="84" t="s">
        <v>137</v>
      </c>
      <c r="E723" s="133">
        <v>15020</v>
      </c>
      <c r="F723" s="134">
        <v>8020</v>
      </c>
      <c r="G723" s="129"/>
      <c r="H723" s="251">
        <f>F723/E723</f>
        <v>0.53395472703062585</v>
      </c>
    </row>
    <row r="724" spans="1:8" ht="18" customHeight="1" x14ac:dyDescent="0.2">
      <c r="A724" s="21"/>
      <c r="B724" s="11" t="s">
        <v>166</v>
      </c>
      <c r="C724" s="9"/>
      <c r="D724" s="88" t="s">
        <v>170</v>
      </c>
      <c r="E724" s="137">
        <f>SUM(E725:E735)</f>
        <v>285193</v>
      </c>
      <c r="F724" s="137">
        <f>SUM(F725:F735)</f>
        <v>279526.02</v>
      </c>
      <c r="G724" s="139"/>
      <c r="H724" s="252">
        <f>F724/E724</f>
        <v>0.98012931593692698</v>
      </c>
    </row>
    <row r="725" spans="1:8" ht="18" customHeight="1" x14ac:dyDescent="0.2">
      <c r="A725" s="21"/>
      <c r="B725" s="31"/>
      <c r="C725" s="10">
        <v>4010</v>
      </c>
      <c r="D725" s="84" t="s">
        <v>111</v>
      </c>
      <c r="E725" s="133">
        <v>161984</v>
      </c>
      <c r="F725" s="134">
        <v>161890.42000000001</v>
      </c>
      <c r="G725" s="129"/>
      <c r="H725" s="251">
        <f>F725/E725</f>
        <v>0.9994222886210985</v>
      </c>
    </row>
    <row r="726" spans="1:8" ht="18" customHeight="1" x14ac:dyDescent="0.2">
      <c r="A726" s="21"/>
      <c r="B726" s="32"/>
      <c r="C726" s="10">
        <v>4040</v>
      </c>
      <c r="D726" s="84" t="s">
        <v>59</v>
      </c>
      <c r="E726" s="133">
        <v>11252</v>
      </c>
      <c r="F726" s="134">
        <v>11251.79</v>
      </c>
      <c r="G726" s="129"/>
      <c r="H726" s="251">
        <f>F726/E726</f>
        <v>0.9999813366512621</v>
      </c>
    </row>
    <row r="727" spans="1:8" ht="18" customHeight="1" x14ac:dyDescent="0.2">
      <c r="A727" s="21"/>
      <c r="B727" s="32"/>
      <c r="C727" s="10">
        <v>4110</v>
      </c>
      <c r="D727" s="84" t="s">
        <v>60</v>
      </c>
      <c r="E727" s="133">
        <v>25117</v>
      </c>
      <c r="F727" s="134">
        <v>25068.36</v>
      </c>
      <c r="G727" s="129"/>
      <c r="H727" s="251">
        <f t="shared" ref="H727:H735" si="71">F727/E727</f>
        <v>0.99806346299319193</v>
      </c>
    </row>
    <row r="728" spans="1:8" ht="22.5" x14ac:dyDescent="0.2">
      <c r="A728" s="21"/>
      <c r="B728" s="32"/>
      <c r="C728" s="10">
        <v>4120</v>
      </c>
      <c r="D728" s="84" t="s">
        <v>222</v>
      </c>
      <c r="E728" s="133">
        <v>3507</v>
      </c>
      <c r="F728" s="134">
        <v>3399.93</v>
      </c>
      <c r="G728" s="129"/>
      <c r="H728" s="251">
        <f t="shared" si="71"/>
        <v>0.96946963216424287</v>
      </c>
    </row>
    <row r="729" spans="1:8" ht="18" customHeight="1" x14ac:dyDescent="0.2">
      <c r="A729" s="21"/>
      <c r="B729" s="32"/>
      <c r="C729" s="10">
        <v>4140</v>
      </c>
      <c r="D729" s="84" t="s">
        <v>136</v>
      </c>
      <c r="E729" s="133">
        <v>3069</v>
      </c>
      <c r="F729" s="134">
        <v>2916</v>
      </c>
      <c r="G729" s="129"/>
      <c r="H729" s="251">
        <f t="shared" si="71"/>
        <v>0.95014662756598245</v>
      </c>
    </row>
    <row r="730" spans="1:8" ht="18" customHeight="1" x14ac:dyDescent="0.2">
      <c r="A730" s="28"/>
      <c r="B730" s="30"/>
      <c r="C730" s="10">
        <v>4210</v>
      </c>
      <c r="D730" s="84" t="s">
        <v>68</v>
      </c>
      <c r="E730" s="133">
        <v>10000</v>
      </c>
      <c r="F730" s="134">
        <v>9841.65</v>
      </c>
      <c r="G730" s="129"/>
      <c r="H730" s="251">
        <f t="shared" si="71"/>
        <v>0.98416499999999996</v>
      </c>
    </row>
    <row r="731" spans="1:8" ht="18" customHeight="1" x14ac:dyDescent="0.2">
      <c r="A731" s="20"/>
      <c r="B731" s="31"/>
      <c r="C731" s="10">
        <v>4260</v>
      </c>
      <c r="D731" s="84" t="s">
        <v>61</v>
      </c>
      <c r="E731" s="133">
        <v>51000</v>
      </c>
      <c r="F731" s="134">
        <v>46917.29</v>
      </c>
      <c r="G731" s="129"/>
      <c r="H731" s="251">
        <f t="shared" si="71"/>
        <v>0.91994686274509807</v>
      </c>
    </row>
    <row r="732" spans="1:8" ht="18" customHeight="1" x14ac:dyDescent="0.2">
      <c r="A732" s="21"/>
      <c r="B732" s="32"/>
      <c r="C732" s="10">
        <v>4280</v>
      </c>
      <c r="D732" s="84" t="s">
        <v>91</v>
      </c>
      <c r="E732" s="133">
        <v>300</v>
      </c>
      <c r="F732" s="134">
        <v>0</v>
      </c>
      <c r="G732" s="135"/>
      <c r="H732" s="251">
        <f t="shared" si="71"/>
        <v>0</v>
      </c>
    </row>
    <row r="733" spans="1:8" ht="18" customHeight="1" x14ac:dyDescent="0.2">
      <c r="A733" s="21"/>
      <c r="B733" s="32"/>
      <c r="C733" s="10">
        <v>4300</v>
      </c>
      <c r="D733" s="84" t="s">
        <v>62</v>
      </c>
      <c r="E733" s="133">
        <v>13171</v>
      </c>
      <c r="F733" s="134">
        <v>12480.45</v>
      </c>
      <c r="G733" s="129"/>
      <c r="H733" s="251">
        <f t="shared" si="71"/>
        <v>0.94757041986181767</v>
      </c>
    </row>
    <row r="734" spans="1:8" ht="22.5" x14ac:dyDescent="0.2">
      <c r="A734" s="21"/>
      <c r="B734" s="32"/>
      <c r="C734" s="10">
        <v>4360</v>
      </c>
      <c r="D734" s="84" t="s">
        <v>153</v>
      </c>
      <c r="E734" s="133">
        <v>750</v>
      </c>
      <c r="F734" s="134">
        <v>732.48</v>
      </c>
      <c r="G734" s="135"/>
      <c r="H734" s="251">
        <f t="shared" si="71"/>
        <v>0.97664000000000006</v>
      </c>
    </row>
    <row r="735" spans="1:8" ht="22.5" x14ac:dyDescent="0.2">
      <c r="A735" s="21"/>
      <c r="B735" s="30"/>
      <c r="C735" s="10">
        <v>4440</v>
      </c>
      <c r="D735" s="84" t="s">
        <v>144</v>
      </c>
      <c r="E735" s="133">
        <v>5043</v>
      </c>
      <c r="F735" s="134">
        <v>5027.6499999999996</v>
      </c>
      <c r="G735" s="129"/>
      <c r="H735" s="251">
        <f t="shared" si="71"/>
        <v>0.99695617687884186</v>
      </c>
    </row>
    <row r="736" spans="1:8" ht="21" x14ac:dyDescent="0.2">
      <c r="A736" s="21"/>
      <c r="B736" s="37" t="s">
        <v>133</v>
      </c>
      <c r="C736" s="42"/>
      <c r="D736" s="97" t="s">
        <v>134</v>
      </c>
      <c r="E736" s="176">
        <f>SUM(E737:E738)</f>
        <v>1044992</v>
      </c>
      <c r="F736" s="176">
        <f>SUM(F737:F738)</f>
        <v>1036953.6</v>
      </c>
      <c r="G736" s="202"/>
      <c r="H736" s="261">
        <f t="shared" si="64"/>
        <v>0.99230769230769234</v>
      </c>
    </row>
    <row r="737" spans="1:8" ht="22.5" x14ac:dyDescent="0.2">
      <c r="A737" s="21"/>
      <c r="B737" s="31"/>
      <c r="C737" s="46">
        <v>2540</v>
      </c>
      <c r="D737" s="84" t="s">
        <v>130</v>
      </c>
      <c r="E737" s="133">
        <v>1044992</v>
      </c>
      <c r="F737" s="134">
        <v>1036953.6</v>
      </c>
      <c r="G737" s="203"/>
      <c r="H737" s="262">
        <f t="shared" si="64"/>
        <v>0.99230769230769234</v>
      </c>
    </row>
    <row r="738" spans="1:8" s="69" customFormat="1" ht="14.25" customHeight="1" x14ac:dyDescent="0.2">
      <c r="A738" s="66"/>
      <c r="B738" s="67"/>
      <c r="C738" s="73"/>
      <c r="D738" s="222" t="s">
        <v>258</v>
      </c>
      <c r="E738" s="119"/>
      <c r="F738" s="120"/>
      <c r="G738" s="121"/>
      <c r="H738" s="263"/>
    </row>
    <row r="739" spans="1:8" ht="21" x14ac:dyDescent="0.2">
      <c r="A739" s="21"/>
      <c r="B739" s="11" t="s">
        <v>43</v>
      </c>
      <c r="C739" s="9"/>
      <c r="D739" s="88" t="s">
        <v>44</v>
      </c>
      <c r="E739" s="137">
        <f>SUM(E740:E740)</f>
        <v>22463</v>
      </c>
      <c r="F739" s="137">
        <f>SUM(F740:F740)</f>
        <v>10463</v>
      </c>
      <c r="G739" s="139"/>
      <c r="H739" s="252">
        <f t="shared" ref="H739:H742" si="72">F739/E739</f>
        <v>0.46578818501535857</v>
      </c>
    </row>
    <row r="740" spans="1:8" ht="22.5" x14ac:dyDescent="0.2">
      <c r="A740" s="21"/>
      <c r="B740" s="36"/>
      <c r="C740" s="10">
        <v>4700</v>
      </c>
      <c r="D740" s="84" t="s">
        <v>0</v>
      </c>
      <c r="E740" s="133">
        <v>22463</v>
      </c>
      <c r="F740" s="133">
        <v>10463</v>
      </c>
      <c r="G740" s="135"/>
      <c r="H740" s="251">
        <f t="shared" si="72"/>
        <v>0.46578818501535857</v>
      </c>
    </row>
    <row r="741" spans="1:8" ht="18" customHeight="1" x14ac:dyDescent="0.2">
      <c r="A741" s="21"/>
      <c r="B741" s="11" t="s">
        <v>209</v>
      </c>
      <c r="C741" s="9"/>
      <c r="D741" s="88" t="s">
        <v>81</v>
      </c>
      <c r="E741" s="137">
        <f>SUM(E742:E742)</f>
        <v>8179</v>
      </c>
      <c r="F741" s="137">
        <f>SUM(F742:F742)</f>
        <v>0</v>
      </c>
      <c r="G741" s="139"/>
      <c r="H741" s="252">
        <f t="shared" si="72"/>
        <v>0</v>
      </c>
    </row>
    <row r="742" spans="1:8" ht="18" customHeight="1" x14ac:dyDescent="0.2">
      <c r="A742" s="21"/>
      <c r="B742" s="35"/>
      <c r="C742" s="10">
        <v>4210</v>
      </c>
      <c r="D742" s="84" t="s">
        <v>68</v>
      </c>
      <c r="E742" s="133">
        <v>8179</v>
      </c>
      <c r="F742" s="133">
        <v>0</v>
      </c>
      <c r="G742" s="135"/>
      <c r="H742" s="251">
        <f t="shared" si="72"/>
        <v>0</v>
      </c>
    </row>
    <row r="743" spans="1:8" ht="18" customHeight="1" x14ac:dyDescent="0.2">
      <c r="A743" s="60" t="s">
        <v>183</v>
      </c>
      <c r="B743" s="64"/>
      <c r="C743" s="10"/>
      <c r="D743" s="98" t="s">
        <v>174</v>
      </c>
      <c r="E743" s="136">
        <f>E744+E761+E763</f>
        <v>6124027.8700000001</v>
      </c>
      <c r="F743" s="136">
        <f>F744+F761+F763</f>
        <v>5751840.4400000004</v>
      </c>
      <c r="G743" s="129"/>
      <c r="H743" s="250">
        <f t="shared" ref="H743:H797" si="73">F743/E743</f>
        <v>0.93922505940522449</v>
      </c>
    </row>
    <row r="744" spans="1:8" ht="18" customHeight="1" x14ac:dyDescent="0.2">
      <c r="A744" s="21"/>
      <c r="B744" s="11" t="s">
        <v>175</v>
      </c>
      <c r="C744" s="9"/>
      <c r="D744" s="88" t="s">
        <v>33</v>
      </c>
      <c r="E744" s="137">
        <f>SUM(E745:E760)</f>
        <v>3460332.27</v>
      </c>
      <c r="F744" s="137">
        <f>SUM(F745:F760)</f>
        <v>3183719.22</v>
      </c>
      <c r="G744" s="139"/>
      <c r="H744" s="252">
        <f t="shared" si="73"/>
        <v>0.92006170840929102</v>
      </c>
    </row>
    <row r="745" spans="1:8" ht="22.5" x14ac:dyDescent="0.2">
      <c r="A745" s="21"/>
      <c r="B745" s="35"/>
      <c r="C745" s="10">
        <v>3020</v>
      </c>
      <c r="D745" s="84" t="s">
        <v>112</v>
      </c>
      <c r="E745" s="133">
        <v>3430</v>
      </c>
      <c r="F745" s="133">
        <v>3017.43</v>
      </c>
      <c r="G745" s="135"/>
      <c r="H745" s="251">
        <f t="shared" si="73"/>
        <v>0.87971720116618068</v>
      </c>
    </row>
    <row r="746" spans="1:8" ht="18" customHeight="1" x14ac:dyDescent="0.2">
      <c r="A746" s="21"/>
      <c r="B746" s="35"/>
      <c r="C746" s="10">
        <v>3110</v>
      </c>
      <c r="D746" s="84" t="s">
        <v>31</v>
      </c>
      <c r="E746" s="133">
        <v>1933432</v>
      </c>
      <c r="F746" s="133">
        <v>1828906.91</v>
      </c>
      <c r="G746" s="135"/>
      <c r="H746" s="251">
        <f t="shared" si="73"/>
        <v>0.94593805729914471</v>
      </c>
    </row>
    <row r="747" spans="1:8" ht="18" customHeight="1" x14ac:dyDescent="0.2">
      <c r="A747" s="21"/>
      <c r="B747" s="35"/>
      <c r="C747" s="10">
        <v>4010</v>
      </c>
      <c r="D747" s="84" t="s">
        <v>111</v>
      </c>
      <c r="E747" s="133">
        <v>448504</v>
      </c>
      <c r="F747" s="133">
        <v>425320.63</v>
      </c>
      <c r="G747" s="135"/>
      <c r="H747" s="251">
        <f t="shared" si="73"/>
        <v>0.94830955799725314</v>
      </c>
    </row>
    <row r="748" spans="1:8" ht="18" customHeight="1" x14ac:dyDescent="0.2">
      <c r="A748" s="21"/>
      <c r="B748" s="35"/>
      <c r="C748" s="10">
        <v>4040</v>
      </c>
      <c r="D748" s="84" t="s">
        <v>59</v>
      </c>
      <c r="E748" s="133">
        <v>24690</v>
      </c>
      <c r="F748" s="133">
        <v>24689.64</v>
      </c>
      <c r="G748" s="135"/>
      <c r="H748" s="251">
        <f t="shared" si="73"/>
        <v>0.99998541919805584</v>
      </c>
    </row>
    <row r="749" spans="1:8" ht="18" customHeight="1" x14ac:dyDescent="0.2">
      <c r="A749" s="21"/>
      <c r="B749" s="35"/>
      <c r="C749" s="10">
        <v>4110</v>
      </c>
      <c r="D749" s="84" t="s">
        <v>60</v>
      </c>
      <c r="E749" s="133">
        <v>122516.62</v>
      </c>
      <c r="F749" s="133">
        <v>103689.15</v>
      </c>
      <c r="G749" s="135"/>
      <c r="H749" s="251">
        <f t="shared" si="73"/>
        <v>0.84632721666660404</v>
      </c>
    </row>
    <row r="750" spans="1:8" ht="22.5" x14ac:dyDescent="0.2">
      <c r="A750" s="21"/>
      <c r="B750" s="35"/>
      <c r="C750" s="10">
        <v>4120</v>
      </c>
      <c r="D750" s="84" t="s">
        <v>222</v>
      </c>
      <c r="E750" s="133">
        <v>16397.650000000001</v>
      </c>
      <c r="F750" s="133">
        <v>9805.83</v>
      </c>
      <c r="G750" s="135"/>
      <c r="H750" s="251">
        <f t="shared" si="73"/>
        <v>0.59800215274749735</v>
      </c>
    </row>
    <row r="751" spans="1:8" ht="18" customHeight="1" x14ac:dyDescent="0.2">
      <c r="A751" s="21"/>
      <c r="B751" s="35"/>
      <c r="C751" s="10">
        <v>4170</v>
      </c>
      <c r="D751" s="84" t="s">
        <v>41</v>
      </c>
      <c r="E751" s="133">
        <v>409376</v>
      </c>
      <c r="F751" s="133">
        <v>315877.17</v>
      </c>
      <c r="G751" s="135"/>
      <c r="H751" s="251">
        <f t="shared" si="73"/>
        <v>0.77160646935824273</v>
      </c>
    </row>
    <row r="752" spans="1:8" ht="18" customHeight="1" x14ac:dyDescent="0.2">
      <c r="A752" s="21"/>
      <c r="B752" s="35"/>
      <c r="C752" s="10">
        <v>4210</v>
      </c>
      <c r="D752" s="84" t="s">
        <v>68</v>
      </c>
      <c r="E752" s="133">
        <v>1779</v>
      </c>
      <c r="F752" s="133">
        <v>764.76</v>
      </c>
      <c r="G752" s="135"/>
      <c r="H752" s="251">
        <f t="shared" si="73"/>
        <v>0.42988195615514335</v>
      </c>
    </row>
    <row r="753" spans="1:8" ht="18" customHeight="1" x14ac:dyDescent="0.2">
      <c r="A753" s="21"/>
      <c r="B753" s="35"/>
      <c r="C753" s="10">
        <v>4220</v>
      </c>
      <c r="D753" s="84" t="s">
        <v>69</v>
      </c>
      <c r="E753" s="133">
        <v>700</v>
      </c>
      <c r="F753" s="133">
        <v>686.7</v>
      </c>
      <c r="G753" s="135"/>
      <c r="H753" s="251">
        <f t="shared" si="73"/>
        <v>0.98100000000000009</v>
      </c>
    </row>
    <row r="754" spans="1:8" ht="18" customHeight="1" x14ac:dyDescent="0.2">
      <c r="A754" s="21"/>
      <c r="B754" s="35"/>
      <c r="C754" s="25">
        <v>4280</v>
      </c>
      <c r="D754" s="99" t="s">
        <v>91</v>
      </c>
      <c r="E754" s="204">
        <v>500</v>
      </c>
      <c r="F754" s="204">
        <v>295</v>
      </c>
      <c r="G754" s="205"/>
      <c r="H754" s="264">
        <f t="shared" si="73"/>
        <v>0.59</v>
      </c>
    </row>
    <row r="755" spans="1:8" ht="18" customHeight="1" x14ac:dyDescent="0.2">
      <c r="A755" s="21"/>
      <c r="B755" s="35"/>
      <c r="C755" s="46">
        <v>4300</v>
      </c>
      <c r="D755" s="84" t="s">
        <v>62</v>
      </c>
      <c r="E755" s="181">
        <v>7600</v>
      </c>
      <c r="F755" s="181">
        <v>3258.48</v>
      </c>
      <c r="G755" s="183"/>
      <c r="H755" s="251">
        <f t="shared" si="73"/>
        <v>0.42874736842105265</v>
      </c>
    </row>
    <row r="756" spans="1:8" ht="33.75" x14ac:dyDescent="0.2">
      <c r="A756" s="21"/>
      <c r="B756" s="35"/>
      <c r="C756" s="46">
        <v>4330</v>
      </c>
      <c r="D756" s="84" t="s">
        <v>238</v>
      </c>
      <c r="E756" s="181">
        <v>471464</v>
      </c>
      <c r="F756" s="181">
        <v>453776.68</v>
      </c>
      <c r="G756" s="183"/>
      <c r="H756" s="251">
        <f t="shared" si="73"/>
        <v>0.96248426178881097</v>
      </c>
    </row>
    <row r="757" spans="1:8" ht="20.25" customHeight="1" x14ac:dyDescent="0.2">
      <c r="A757" s="21"/>
      <c r="B757" s="35"/>
      <c r="C757" s="46">
        <v>4410</v>
      </c>
      <c r="D757" s="84" t="s">
        <v>71</v>
      </c>
      <c r="E757" s="133">
        <v>500</v>
      </c>
      <c r="F757" s="181">
        <v>0</v>
      </c>
      <c r="G757" s="183"/>
      <c r="H757" s="251">
        <f t="shared" si="73"/>
        <v>0</v>
      </c>
    </row>
    <row r="758" spans="1:8" ht="22.5" x14ac:dyDescent="0.2">
      <c r="A758" s="21"/>
      <c r="B758" s="35"/>
      <c r="C758" s="34">
        <v>4440</v>
      </c>
      <c r="D758" s="89" t="s">
        <v>144</v>
      </c>
      <c r="E758" s="161">
        <v>12086</v>
      </c>
      <c r="F758" s="161">
        <v>12085.7</v>
      </c>
      <c r="G758" s="163"/>
      <c r="H758" s="257">
        <f t="shared" si="73"/>
        <v>0.9999751778917757</v>
      </c>
    </row>
    <row r="759" spans="1:8" ht="18" customHeight="1" x14ac:dyDescent="0.2">
      <c r="A759" s="21"/>
      <c r="B759" s="35"/>
      <c r="C759" s="10">
        <v>4700</v>
      </c>
      <c r="D759" s="84" t="s">
        <v>62</v>
      </c>
      <c r="E759" s="133">
        <v>5000</v>
      </c>
      <c r="F759" s="133">
        <v>790</v>
      </c>
      <c r="G759" s="135"/>
      <c r="H759" s="251">
        <f t="shared" si="73"/>
        <v>0.158</v>
      </c>
    </row>
    <row r="760" spans="1:8" ht="22.5" x14ac:dyDescent="0.2">
      <c r="A760" s="21"/>
      <c r="B760" s="36"/>
      <c r="C760" s="10">
        <v>4710</v>
      </c>
      <c r="D760" s="84" t="s">
        <v>220</v>
      </c>
      <c r="E760" s="133">
        <v>2357</v>
      </c>
      <c r="F760" s="133">
        <v>755.14</v>
      </c>
      <c r="G760" s="135"/>
      <c r="H760" s="251">
        <f t="shared" si="73"/>
        <v>0.32038184132371661</v>
      </c>
    </row>
    <row r="761" spans="1:8" ht="18" customHeight="1" x14ac:dyDescent="0.2">
      <c r="A761" s="21"/>
      <c r="B761" s="11" t="s">
        <v>287</v>
      </c>
      <c r="C761" s="9"/>
      <c r="D761" s="88" t="s">
        <v>288</v>
      </c>
      <c r="E761" s="137">
        <f>SUM(E762)</f>
        <v>7000</v>
      </c>
      <c r="F761" s="137">
        <f>SUM(F762)</f>
        <v>0</v>
      </c>
      <c r="G761" s="135"/>
      <c r="H761" s="252">
        <f t="shared" ref="H761:H762" si="74">F761/E761</f>
        <v>0</v>
      </c>
    </row>
    <row r="762" spans="1:8" ht="33.75" x14ac:dyDescent="0.2">
      <c r="A762" s="21"/>
      <c r="B762" s="35"/>
      <c r="C762" s="10">
        <v>4330</v>
      </c>
      <c r="D762" s="84" t="s">
        <v>238</v>
      </c>
      <c r="E762" s="133">
        <v>7000</v>
      </c>
      <c r="F762" s="133">
        <v>0</v>
      </c>
      <c r="G762" s="135"/>
      <c r="H762" s="251">
        <f t="shared" si="74"/>
        <v>0</v>
      </c>
    </row>
    <row r="763" spans="1:8" ht="21" x14ac:dyDescent="0.2">
      <c r="A763" s="21"/>
      <c r="B763" s="11" t="s">
        <v>176</v>
      </c>
      <c r="C763" s="9"/>
      <c r="D763" s="88" t="s">
        <v>178</v>
      </c>
      <c r="E763" s="137">
        <f>SUM(E764:E783)</f>
        <v>2656695.6</v>
      </c>
      <c r="F763" s="137">
        <f>SUM(F764:F783)</f>
        <v>2568121.2200000002</v>
      </c>
      <c r="G763" s="135"/>
      <c r="H763" s="252">
        <f t="shared" si="73"/>
        <v>0.96665994402971878</v>
      </c>
    </row>
    <row r="764" spans="1:8" ht="18" customHeight="1" x14ac:dyDescent="0.2">
      <c r="A764" s="21"/>
      <c r="B764" s="35"/>
      <c r="C764" s="10">
        <v>3110</v>
      </c>
      <c r="D764" s="84" t="s">
        <v>31</v>
      </c>
      <c r="E764" s="133">
        <v>122029</v>
      </c>
      <c r="F764" s="133">
        <v>120777.03</v>
      </c>
      <c r="G764" s="135"/>
      <c r="H764" s="251">
        <f t="shared" si="73"/>
        <v>0.98974038957952615</v>
      </c>
    </row>
    <row r="765" spans="1:8" ht="18" customHeight="1" x14ac:dyDescent="0.2">
      <c r="A765" s="21"/>
      <c r="B765" s="35"/>
      <c r="C765" s="10">
        <v>4010</v>
      </c>
      <c r="D765" s="84" t="s">
        <v>111</v>
      </c>
      <c r="E765" s="133">
        <v>1690300</v>
      </c>
      <c r="F765" s="133">
        <v>1673030.09</v>
      </c>
      <c r="G765" s="135"/>
      <c r="H765" s="251">
        <f t="shared" si="73"/>
        <v>0.98978293202390111</v>
      </c>
    </row>
    <row r="766" spans="1:8" ht="18" customHeight="1" x14ac:dyDescent="0.2">
      <c r="A766" s="21"/>
      <c r="B766" s="35"/>
      <c r="C766" s="10">
        <v>4040</v>
      </c>
      <c r="D766" s="84" t="s">
        <v>76</v>
      </c>
      <c r="E766" s="133">
        <v>96177</v>
      </c>
      <c r="F766" s="133">
        <v>96175.59</v>
      </c>
      <c r="G766" s="135"/>
      <c r="H766" s="251">
        <f t="shared" si="73"/>
        <v>0.99998533953024105</v>
      </c>
    </row>
    <row r="767" spans="1:8" ht="18" customHeight="1" x14ac:dyDescent="0.2">
      <c r="A767" s="28"/>
      <c r="B767" s="36"/>
      <c r="C767" s="10">
        <v>4110</v>
      </c>
      <c r="D767" s="84" t="s">
        <v>60</v>
      </c>
      <c r="E767" s="133">
        <v>299447.59999999998</v>
      </c>
      <c r="F767" s="133">
        <v>287563.23</v>
      </c>
      <c r="G767" s="135"/>
      <c r="H767" s="251">
        <f t="shared" si="73"/>
        <v>0.9603123551499495</v>
      </c>
    </row>
    <row r="768" spans="1:8" ht="22.5" x14ac:dyDescent="0.2">
      <c r="A768" s="20"/>
      <c r="B768" s="29"/>
      <c r="C768" s="10">
        <v>4120</v>
      </c>
      <c r="D768" s="84" t="s">
        <v>222</v>
      </c>
      <c r="E768" s="133">
        <v>35436</v>
      </c>
      <c r="F768" s="133">
        <v>30884.43</v>
      </c>
      <c r="G768" s="135"/>
      <c r="H768" s="251">
        <f t="shared" si="73"/>
        <v>0.87155519810362347</v>
      </c>
    </row>
    <row r="769" spans="1:8" ht="18" customHeight="1" x14ac:dyDescent="0.2">
      <c r="A769" s="21"/>
      <c r="B769" s="35"/>
      <c r="C769" s="10">
        <v>4170</v>
      </c>
      <c r="D769" s="84" t="s">
        <v>41</v>
      </c>
      <c r="E769" s="133">
        <v>7200</v>
      </c>
      <c r="F769" s="133">
        <v>7200</v>
      </c>
      <c r="G769" s="135"/>
      <c r="H769" s="251">
        <f t="shared" si="73"/>
        <v>1</v>
      </c>
    </row>
    <row r="770" spans="1:8" ht="18" customHeight="1" x14ac:dyDescent="0.2">
      <c r="A770" s="21"/>
      <c r="B770" s="35"/>
      <c r="C770" s="10">
        <v>4210</v>
      </c>
      <c r="D770" s="84" t="s">
        <v>68</v>
      </c>
      <c r="E770" s="133">
        <v>78511</v>
      </c>
      <c r="F770" s="133">
        <v>71227.509999999995</v>
      </c>
      <c r="G770" s="135"/>
      <c r="H770" s="251">
        <f t="shared" si="73"/>
        <v>0.9072296875597049</v>
      </c>
    </row>
    <row r="771" spans="1:8" ht="18" customHeight="1" x14ac:dyDescent="0.2">
      <c r="A771" s="21"/>
      <c r="B771" s="35"/>
      <c r="C771" s="10">
        <v>4220</v>
      </c>
      <c r="D771" s="84" t="s">
        <v>69</v>
      </c>
      <c r="E771" s="133">
        <v>60900</v>
      </c>
      <c r="F771" s="133">
        <v>53826.3</v>
      </c>
      <c r="G771" s="135"/>
      <c r="H771" s="251">
        <f t="shared" si="73"/>
        <v>0.88384729064039413</v>
      </c>
    </row>
    <row r="772" spans="1:8" ht="18" customHeight="1" x14ac:dyDescent="0.2">
      <c r="A772" s="21"/>
      <c r="B772" s="35"/>
      <c r="C772" s="10">
        <v>4260</v>
      </c>
      <c r="D772" s="84" t="s">
        <v>61</v>
      </c>
      <c r="E772" s="133">
        <v>62721</v>
      </c>
      <c r="F772" s="133">
        <v>37191.360000000001</v>
      </c>
      <c r="G772" s="135"/>
      <c r="H772" s="251">
        <f t="shared" si="73"/>
        <v>0.59296503563399816</v>
      </c>
    </row>
    <row r="773" spans="1:8" ht="18" customHeight="1" x14ac:dyDescent="0.2">
      <c r="A773" s="21"/>
      <c r="B773" s="35"/>
      <c r="C773" s="10">
        <v>4270</v>
      </c>
      <c r="D773" s="84" t="s">
        <v>70</v>
      </c>
      <c r="E773" s="133">
        <v>9341</v>
      </c>
      <c r="F773" s="133">
        <v>6009.6</v>
      </c>
      <c r="G773" s="135"/>
      <c r="H773" s="251">
        <f t="shared" si="73"/>
        <v>0.64335724226528213</v>
      </c>
    </row>
    <row r="774" spans="1:8" ht="18" customHeight="1" x14ac:dyDescent="0.2">
      <c r="A774" s="21"/>
      <c r="B774" s="35"/>
      <c r="C774" s="10">
        <v>4280</v>
      </c>
      <c r="D774" s="84" t="s">
        <v>91</v>
      </c>
      <c r="E774" s="133">
        <v>2589</v>
      </c>
      <c r="F774" s="133">
        <v>2162</v>
      </c>
      <c r="G774" s="135"/>
      <c r="H774" s="251">
        <f t="shared" si="73"/>
        <v>0.83507145616067979</v>
      </c>
    </row>
    <row r="775" spans="1:8" ht="18" customHeight="1" x14ac:dyDescent="0.2">
      <c r="A775" s="21"/>
      <c r="B775" s="35"/>
      <c r="C775" s="10">
        <v>4300</v>
      </c>
      <c r="D775" s="84" t="s">
        <v>62</v>
      </c>
      <c r="E775" s="133">
        <v>110874</v>
      </c>
      <c r="F775" s="133">
        <v>104205.99</v>
      </c>
      <c r="G775" s="135"/>
      <c r="H775" s="251">
        <f t="shared" si="73"/>
        <v>0.93985957032306944</v>
      </c>
    </row>
    <row r="776" spans="1:8" ht="22.5" x14ac:dyDescent="0.2">
      <c r="A776" s="21"/>
      <c r="B776" s="35"/>
      <c r="C776" s="10">
        <v>4360</v>
      </c>
      <c r="D776" s="84" t="s">
        <v>153</v>
      </c>
      <c r="E776" s="133">
        <v>4250</v>
      </c>
      <c r="F776" s="133">
        <v>3233.65</v>
      </c>
      <c r="G776" s="135"/>
      <c r="H776" s="251">
        <f t="shared" si="73"/>
        <v>0.76085882352941181</v>
      </c>
    </row>
    <row r="777" spans="1:8" ht="22.5" x14ac:dyDescent="0.2">
      <c r="A777" s="21"/>
      <c r="B777" s="35"/>
      <c r="C777" s="10">
        <v>4400</v>
      </c>
      <c r="D777" s="84" t="s">
        <v>4</v>
      </c>
      <c r="E777" s="133">
        <v>6936</v>
      </c>
      <c r="F777" s="133">
        <v>6936</v>
      </c>
      <c r="G777" s="135"/>
      <c r="H777" s="251">
        <f t="shared" si="73"/>
        <v>1</v>
      </c>
    </row>
    <row r="778" spans="1:8" ht="18" customHeight="1" x14ac:dyDescent="0.2">
      <c r="A778" s="21"/>
      <c r="B778" s="35"/>
      <c r="C778" s="46">
        <v>4410</v>
      </c>
      <c r="D778" s="84" t="s">
        <v>71</v>
      </c>
      <c r="E778" s="133">
        <v>857</v>
      </c>
      <c r="F778" s="181">
        <v>250.4</v>
      </c>
      <c r="G778" s="183"/>
      <c r="H778" s="251">
        <f t="shared" ref="H778" si="75">F778/E778</f>
        <v>0.29218203033838974</v>
      </c>
    </row>
    <row r="779" spans="1:8" ht="18" customHeight="1" x14ac:dyDescent="0.2">
      <c r="A779" s="21"/>
      <c r="B779" s="35"/>
      <c r="C779" s="10">
        <v>4430</v>
      </c>
      <c r="D779" s="84" t="s">
        <v>63</v>
      </c>
      <c r="E779" s="133">
        <v>5399</v>
      </c>
      <c r="F779" s="133">
        <v>5397.5</v>
      </c>
      <c r="G779" s="135"/>
      <c r="H779" s="251">
        <f t="shared" si="73"/>
        <v>0.99972217077236525</v>
      </c>
    </row>
    <row r="780" spans="1:8" ht="22.5" x14ac:dyDescent="0.2">
      <c r="A780" s="21"/>
      <c r="B780" s="35"/>
      <c r="C780" s="10">
        <v>4440</v>
      </c>
      <c r="D780" s="84" t="s">
        <v>144</v>
      </c>
      <c r="E780" s="133">
        <v>49205</v>
      </c>
      <c r="F780" s="133">
        <v>49205</v>
      </c>
      <c r="G780" s="135"/>
      <c r="H780" s="251">
        <f t="shared" si="73"/>
        <v>1</v>
      </c>
    </row>
    <row r="781" spans="1:8" ht="18" customHeight="1" x14ac:dyDescent="0.2">
      <c r="A781" s="21"/>
      <c r="B781" s="35"/>
      <c r="C781" s="10">
        <v>4480</v>
      </c>
      <c r="D781" s="84" t="s">
        <v>64</v>
      </c>
      <c r="E781" s="133">
        <v>1474</v>
      </c>
      <c r="F781" s="133">
        <v>1473</v>
      </c>
      <c r="G781" s="135"/>
      <c r="H781" s="251">
        <f t="shared" si="73"/>
        <v>0.99932157394843957</v>
      </c>
    </row>
    <row r="782" spans="1:8" ht="18" customHeight="1" x14ac:dyDescent="0.2">
      <c r="A782" s="21"/>
      <c r="B782" s="35"/>
      <c r="C782" s="10">
        <v>4520</v>
      </c>
      <c r="D782" s="84" t="s">
        <v>98</v>
      </c>
      <c r="E782" s="133">
        <v>11529</v>
      </c>
      <c r="F782" s="133">
        <v>9852.5400000000009</v>
      </c>
      <c r="G782" s="135"/>
      <c r="H782" s="251">
        <f t="shared" si="73"/>
        <v>0.85458756180067663</v>
      </c>
    </row>
    <row r="783" spans="1:8" ht="22.5" x14ac:dyDescent="0.2">
      <c r="A783" s="21"/>
      <c r="B783" s="35"/>
      <c r="C783" s="10">
        <v>4700</v>
      </c>
      <c r="D783" s="84" t="s">
        <v>0</v>
      </c>
      <c r="E783" s="133">
        <v>1520</v>
      </c>
      <c r="F783" s="133">
        <v>1520</v>
      </c>
      <c r="G783" s="135"/>
      <c r="H783" s="251">
        <f t="shared" si="73"/>
        <v>1</v>
      </c>
    </row>
    <row r="784" spans="1:8" ht="22.5" x14ac:dyDescent="0.2">
      <c r="A784" s="60" t="s">
        <v>115</v>
      </c>
      <c r="B784" s="64"/>
      <c r="C784" s="10"/>
      <c r="D784" s="98" t="s">
        <v>25</v>
      </c>
      <c r="E784" s="136">
        <f>E787+E790+E794+E797+E785+E792</f>
        <v>104000</v>
      </c>
      <c r="F784" s="136">
        <f>F787+F790+F794+F797+F785+F792</f>
        <v>39279.31</v>
      </c>
      <c r="G784" s="129"/>
      <c r="H784" s="250">
        <f t="shared" si="73"/>
        <v>0.37768567307692308</v>
      </c>
    </row>
    <row r="785" spans="1:8" ht="18" customHeight="1" x14ac:dyDescent="0.2">
      <c r="A785" s="20"/>
      <c r="B785" s="58" t="s">
        <v>145</v>
      </c>
      <c r="C785" s="59"/>
      <c r="D785" s="100" t="s">
        <v>146</v>
      </c>
      <c r="E785" s="210">
        <f>SUM(E786:E786)</f>
        <v>10000</v>
      </c>
      <c r="F785" s="210">
        <f>SUM(F786:F786)</f>
        <v>10000</v>
      </c>
      <c r="G785" s="211"/>
      <c r="H785" s="252">
        <f t="shared" si="73"/>
        <v>1</v>
      </c>
    </row>
    <row r="786" spans="1:8" ht="18" customHeight="1" x14ac:dyDescent="0.2">
      <c r="A786" s="21"/>
      <c r="B786" s="38"/>
      <c r="C786" s="10">
        <v>4430</v>
      </c>
      <c r="D786" s="84" t="s">
        <v>63</v>
      </c>
      <c r="E786" s="133">
        <v>10000</v>
      </c>
      <c r="F786" s="133">
        <v>10000</v>
      </c>
      <c r="G786" s="163"/>
      <c r="H786" s="257">
        <f t="shared" si="73"/>
        <v>1</v>
      </c>
    </row>
    <row r="787" spans="1:8" ht="18" customHeight="1" x14ac:dyDescent="0.2">
      <c r="A787" s="21"/>
      <c r="B787" s="38" t="s">
        <v>116</v>
      </c>
      <c r="C787" s="44"/>
      <c r="D787" s="101" t="s">
        <v>117</v>
      </c>
      <c r="E787" s="169">
        <f>SUM(E788:E789)</f>
        <v>25000</v>
      </c>
      <c r="F787" s="169">
        <f>SUM(F788:F789)</f>
        <v>0</v>
      </c>
      <c r="G787" s="170"/>
      <c r="H787" s="192">
        <f t="shared" si="73"/>
        <v>0</v>
      </c>
    </row>
    <row r="788" spans="1:8" ht="18" customHeight="1" x14ac:dyDescent="0.2">
      <c r="A788" s="21"/>
      <c r="B788" s="37"/>
      <c r="C788" s="10">
        <v>4210</v>
      </c>
      <c r="D788" s="84" t="s">
        <v>68</v>
      </c>
      <c r="E788" s="133">
        <v>10000</v>
      </c>
      <c r="F788" s="133">
        <v>0</v>
      </c>
      <c r="G788" s="135"/>
      <c r="H788" s="251">
        <f t="shared" si="73"/>
        <v>0</v>
      </c>
    </row>
    <row r="789" spans="1:8" ht="18" customHeight="1" x14ac:dyDescent="0.2">
      <c r="A789" s="21"/>
      <c r="B789" s="30"/>
      <c r="C789" s="10">
        <v>4300</v>
      </c>
      <c r="D789" s="84" t="s">
        <v>62</v>
      </c>
      <c r="E789" s="133">
        <v>15000</v>
      </c>
      <c r="F789" s="133">
        <v>0</v>
      </c>
      <c r="G789" s="135"/>
      <c r="H789" s="251">
        <f t="shared" si="73"/>
        <v>0</v>
      </c>
    </row>
    <row r="790" spans="1:8" ht="18" customHeight="1" x14ac:dyDescent="0.2">
      <c r="A790" s="21"/>
      <c r="B790" s="11" t="s">
        <v>118</v>
      </c>
      <c r="C790" s="9"/>
      <c r="D790" s="88" t="s">
        <v>119</v>
      </c>
      <c r="E790" s="137">
        <f>SUM(E791:E791)</f>
        <v>8000</v>
      </c>
      <c r="F790" s="137">
        <f>SUM(F791:F791)</f>
        <v>0</v>
      </c>
      <c r="G790" s="139"/>
      <c r="H790" s="252">
        <f t="shared" si="73"/>
        <v>0</v>
      </c>
    </row>
    <row r="791" spans="1:8" ht="18" customHeight="1" x14ac:dyDescent="0.2">
      <c r="A791" s="21"/>
      <c r="B791" s="38"/>
      <c r="C791" s="10">
        <v>4300</v>
      </c>
      <c r="D791" s="84" t="s">
        <v>62</v>
      </c>
      <c r="E791" s="133">
        <v>8000</v>
      </c>
      <c r="F791" s="133">
        <v>0</v>
      </c>
      <c r="G791" s="135"/>
      <c r="H791" s="251">
        <f t="shared" si="73"/>
        <v>0</v>
      </c>
    </row>
    <row r="792" spans="1:8" ht="18" customHeight="1" x14ac:dyDescent="0.2">
      <c r="A792" s="21"/>
      <c r="B792" s="11" t="s">
        <v>147</v>
      </c>
      <c r="C792" s="9"/>
      <c r="D792" s="88" t="s">
        <v>148</v>
      </c>
      <c r="E792" s="137">
        <f>SUM(E793:E793)</f>
        <v>10000</v>
      </c>
      <c r="F792" s="137">
        <f>SUM(F793:F793)</f>
        <v>2583</v>
      </c>
      <c r="G792" s="139"/>
      <c r="H792" s="252">
        <f t="shared" si="73"/>
        <v>0.25829999999999997</v>
      </c>
    </row>
    <row r="793" spans="1:8" ht="22.5" x14ac:dyDescent="0.2">
      <c r="A793" s="21"/>
      <c r="B793" s="14"/>
      <c r="C793" s="10">
        <v>4390</v>
      </c>
      <c r="D793" s="84" t="s">
        <v>195</v>
      </c>
      <c r="E793" s="133">
        <v>10000</v>
      </c>
      <c r="F793" s="133">
        <v>2583</v>
      </c>
      <c r="G793" s="135"/>
      <c r="H793" s="251">
        <f t="shared" si="73"/>
        <v>0.25829999999999997</v>
      </c>
    </row>
    <row r="794" spans="1:8" ht="21" x14ac:dyDescent="0.2">
      <c r="A794" s="21"/>
      <c r="B794" s="11" t="s">
        <v>120</v>
      </c>
      <c r="C794" s="9"/>
      <c r="D794" s="88" t="s">
        <v>121</v>
      </c>
      <c r="E794" s="137">
        <f>SUM(E795:E796)</f>
        <v>22000</v>
      </c>
      <c r="F794" s="137">
        <f>SUM(F795:F796)</f>
        <v>11676.5</v>
      </c>
      <c r="G794" s="139"/>
      <c r="H794" s="252">
        <f t="shared" si="73"/>
        <v>0.53075000000000006</v>
      </c>
    </row>
    <row r="795" spans="1:8" ht="17.25" customHeight="1" x14ac:dyDescent="0.2">
      <c r="A795" s="21"/>
      <c r="B795" s="32"/>
      <c r="C795" s="10">
        <v>4300</v>
      </c>
      <c r="D795" s="84" t="s">
        <v>62</v>
      </c>
      <c r="E795" s="133">
        <v>11000</v>
      </c>
      <c r="F795" s="133">
        <v>11000</v>
      </c>
      <c r="G795" s="135"/>
      <c r="H795" s="251">
        <f t="shared" si="73"/>
        <v>1</v>
      </c>
    </row>
    <row r="796" spans="1:8" ht="22.5" x14ac:dyDescent="0.2">
      <c r="A796" s="21"/>
      <c r="B796" s="30"/>
      <c r="C796" s="10">
        <v>4390</v>
      </c>
      <c r="D796" s="84" t="s">
        <v>195</v>
      </c>
      <c r="E796" s="133">
        <v>11000</v>
      </c>
      <c r="F796" s="133">
        <v>676.5</v>
      </c>
      <c r="G796" s="135"/>
      <c r="H796" s="251">
        <f t="shared" si="73"/>
        <v>6.1499999999999999E-2</v>
      </c>
    </row>
    <row r="797" spans="1:8" ht="17.25" customHeight="1" x14ac:dyDescent="0.2">
      <c r="A797" s="21"/>
      <c r="B797" s="11" t="s">
        <v>110</v>
      </c>
      <c r="C797" s="9"/>
      <c r="D797" s="88" t="s">
        <v>81</v>
      </c>
      <c r="E797" s="137">
        <f>SUM(E798:E800)</f>
        <v>29000</v>
      </c>
      <c r="F797" s="137">
        <f>SUM(F798:F800)</f>
        <v>15019.81</v>
      </c>
      <c r="G797" s="139"/>
      <c r="H797" s="252">
        <f t="shared" si="73"/>
        <v>0.51792448275862069</v>
      </c>
    </row>
    <row r="798" spans="1:8" ht="18" customHeight="1" x14ac:dyDescent="0.2">
      <c r="A798" s="21"/>
      <c r="B798" s="37"/>
      <c r="C798" s="10">
        <v>4210</v>
      </c>
      <c r="D798" s="84" t="s">
        <v>68</v>
      </c>
      <c r="E798" s="133">
        <v>10000</v>
      </c>
      <c r="F798" s="133">
        <v>9319.81</v>
      </c>
      <c r="G798" s="135"/>
      <c r="H798" s="251">
        <f t="shared" ref="H798" si="76">F798/E798</f>
        <v>0.93198099999999995</v>
      </c>
    </row>
    <row r="799" spans="1:8" ht="17.25" customHeight="1" x14ac:dyDescent="0.2">
      <c r="A799" s="21"/>
      <c r="B799" s="35"/>
      <c r="C799" s="10">
        <v>4300</v>
      </c>
      <c r="D799" s="84" t="s">
        <v>62</v>
      </c>
      <c r="E799" s="133">
        <v>12000</v>
      </c>
      <c r="F799" s="133">
        <v>5700</v>
      </c>
      <c r="G799" s="135"/>
      <c r="H799" s="251">
        <f t="shared" ref="H799:H812" si="77">F799/E799</f>
        <v>0.47499999999999998</v>
      </c>
    </row>
    <row r="800" spans="1:8" ht="22.5" x14ac:dyDescent="0.2">
      <c r="A800" s="21"/>
      <c r="B800" s="36"/>
      <c r="C800" s="10">
        <v>4700</v>
      </c>
      <c r="D800" s="84" t="s">
        <v>190</v>
      </c>
      <c r="E800" s="133">
        <v>7000</v>
      </c>
      <c r="F800" s="133">
        <v>0</v>
      </c>
      <c r="G800" s="135"/>
      <c r="H800" s="251">
        <f t="shared" si="77"/>
        <v>0</v>
      </c>
    </row>
    <row r="801" spans="1:8" ht="22.5" x14ac:dyDescent="0.2">
      <c r="A801" s="60" t="s">
        <v>28</v>
      </c>
      <c r="B801" s="60"/>
      <c r="C801" s="61"/>
      <c r="D801" s="94" t="s">
        <v>45</v>
      </c>
      <c r="E801" s="142">
        <f>E808+E802+E811+E814</f>
        <v>901600</v>
      </c>
      <c r="F801" s="142">
        <f>F808+F802+F811+F814</f>
        <v>876576.38</v>
      </c>
      <c r="G801" s="148"/>
      <c r="H801" s="253">
        <f t="shared" si="77"/>
        <v>0.97224531943212067</v>
      </c>
    </row>
    <row r="802" spans="1:8" ht="17.25" customHeight="1" x14ac:dyDescent="0.2">
      <c r="A802" s="21"/>
      <c r="B802" s="11" t="s">
        <v>198</v>
      </c>
      <c r="C802" s="9"/>
      <c r="D802" s="88" t="s">
        <v>199</v>
      </c>
      <c r="E802" s="144">
        <f>SUM(E803:E807)</f>
        <v>264000</v>
      </c>
      <c r="F802" s="144">
        <f>SUM(F803:F807)</f>
        <v>238976.38</v>
      </c>
      <c r="G802" s="145"/>
      <c r="H802" s="254">
        <f>F802/E802</f>
        <v>0.90521356060606062</v>
      </c>
    </row>
    <row r="803" spans="1:8" ht="67.5" x14ac:dyDescent="0.2">
      <c r="A803" s="28"/>
      <c r="B803" s="14"/>
      <c r="C803" s="10">
        <v>2360</v>
      </c>
      <c r="D803" s="84" t="s">
        <v>200</v>
      </c>
      <c r="E803" s="146">
        <v>77000</v>
      </c>
      <c r="F803" s="147">
        <v>76985.34</v>
      </c>
      <c r="G803" s="148"/>
      <c r="H803" s="255">
        <f>F803/E803</f>
        <v>0.99980961038961036</v>
      </c>
    </row>
    <row r="804" spans="1:8" ht="18" customHeight="1" x14ac:dyDescent="0.2">
      <c r="A804" s="20"/>
      <c r="B804" s="31"/>
      <c r="C804" s="10">
        <v>4190</v>
      </c>
      <c r="D804" s="84" t="s">
        <v>152</v>
      </c>
      <c r="E804" s="146">
        <v>19000</v>
      </c>
      <c r="F804" s="147">
        <v>15122.51</v>
      </c>
      <c r="G804" s="148"/>
      <c r="H804" s="255">
        <f t="shared" ref="H804:H807" si="78">F804/E804</f>
        <v>0.79592157894736848</v>
      </c>
    </row>
    <row r="805" spans="1:8" ht="18" customHeight="1" x14ac:dyDescent="0.2">
      <c r="A805" s="21"/>
      <c r="B805" s="32"/>
      <c r="C805" s="33">
        <v>4210</v>
      </c>
      <c r="D805" s="85" t="s">
        <v>68</v>
      </c>
      <c r="E805" s="212">
        <v>12000</v>
      </c>
      <c r="F805" s="213">
        <v>10822.06</v>
      </c>
      <c r="G805" s="214"/>
      <c r="H805" s="265">
        <f t="shared" si="78"/>
        <v>0.9018383333333333</v>
      </c>
    </row>
    <row r="806" spans="1:8" ht="18" customHeight="1" x14ac:dyDescent="0.2">
      <c r="A806" s="21"/>
      <c r="B806" s="32"/>
      <c r="C806" s="10">
        <v>4220</v>
      </c>
      <c r="D806" s="84" t="s">
        <v>69</v>
      </c>
      <c r="E806" s="146">
        <v>6000</v>
      </c>
      <c r="F806" s="147">
        <v>3569.71</v>
      </c>
      <c r="G806" s="148"/>
      <c r="H806" s="255">
        <f t="shared" si="78"/>
        <v>0.59495166666666666</v>
      </c>
    </row>
    <row r="807" spans="1:8" ht="18" customHeight="1" x14ac:dyDescent="0.2">
      <c r="A807" s="21"/>
      <c r="B807" s="30"/>
      <c r="C807" s="10">
        <v>4300</v>
      </c>
      <c r="D807" s="84" t="s">
        <v>62</v>
      </c>
      <c r="E807" s="146">
        <v>150000</v>
      </c>
      <c r="F807" s="147">
        <v>132476.76</v>
      </c>
      <c r="G807" s="148"/>
      <c r="H807" s="255">
        <f t="shared" si="78"/>
        <v>0.88317840000000003</v>
      </c>
    </row>
    <row r="808" spans="1:8" ht="18" customHeight="1" x14ac:dyDescent="0.2">
      <c r="A808" s="21"/>
      <c r="B808" s="38" t="s">
        <v>51</v>
      </c>
      <c r="C808" s="44"/>
      <c r="D808" s="101" t="s">
        <v>52</v>
      </c>
      <c r="E808" s="215">
        <f>SUM(E809)</f>
        <v>96600</v>
      </c>
      <c r="F808" s="215">
        <f>SUM(F809)</f>
        <v>96600</v>
      </c>
      <c r="G808" s="198"/>
      <c r="H808" s="266">
        <f t="shared" si="77"/>
        <v>1</v>
      </c>
    </row>
    <row r="809" spans="1:8" ht="45" x14ac:dyDescent="0.2">
      <c r="A809" s="28"/>
      <c r="B809" s="14"/>
      <c r="C809" s="10">
        <v>2310</v>
      </c>
      <c r="D809" s="84" t="s">
        <v>84</v>
      </c>
      <c r="E809" s="146">
        <v>96600</v>
      </c>
      <c r="F809" s="147">
        <v>96600</v>
      </c>
      <c r="G809" s="148"/>
      <c r="H809" s="255">
        <f t="shared" si="77"/>
        <v>1</v>
      </c>
    </row>
    <row r="810" spans="1:8" ht="33.75" x14ac:dyDescent="0.2">
      <c r="A810" s="20"/>
      <c r="B810" s="14"/>
      <c r="C810" s="10"/>
      <c r="D810" s="96" t="s">
        <v>100</v>
      </c>
      <c r="E810" s="146"/>
      <c r="F810" s="147"/>
      <c r="G810" s="148"/>
      <c r="H810" s="255"/>
    </row>
    <row r="811" spans="1:8" ht="18" customHeight="1" x14ac:dyDescent="0.2">
      <c r="A811" s="21"/>
      <c r="B811" s="38" t="s">
        <v>239</v>
      </c>
      <c r="C811" s="44"/>
      <c r="D811" s="101" t="s">
        <v>240</v>
      </c>
      <c r="E811" s="215">
        <f>SUM(E812)</f>
        <v>30000</v>
      </c>
      <c r="F811" s="215">
        <f>SUM(F812)</f>
        <v>30000</v>
      </c>
      <c r="G811" s="148"/>
      <c r="H811" s="254">
        <f t="shared" si="77"/>
        <v>1</v>
      </c>
    </row>
    <row r="812" spans="1:8" ht="22.5" x14ac:dyDescent="0.2">
      <c r="A812" s="21"/>
      <c r="B812" s="31"/>
      <c r="C812" s="10">
        <v>2480</v>
      </c>
      <c r="D812" s="84" t="s">
        <v>241</v>
      </c>
      <c r="E812" s="146">
        <v>30000</v>
      </c>
      <c r="F812" s="147">
        <v>30000</v>
      </c>
      <c r="G812" s="148"/>
      <c r="H812" s="255">
        <f t="shared" si="77"/>
        <v>1</v>
      </c>
    </row>
    <row r="813" spans="1:8" ht="22.5" x14ac:dyDescent="0.2">
      <c r="A813" s="21"/>
      <c r="B813" s="30"/>
      <c r="C813" s="10"/>
      <c r="D813" s="96" t="s">
        <v>242</v>
      </c>
      <c r="E813" s="146"/>
      <c r="F813" s="147"/>
      <c r="G813" s="148"/>
      <c r="H813" s="255"/>
    </row>
    <row r="814" spans="1:8" ht="21" x14ac:dyDescent="0.2">
      <c r="A814" s="21"/>
      <c r="B814" s="38" t="s">
        <v>289</v>
      </c>
      <c r="C814" s="44"/>
      <c r="D814" s="101" t="s">
        <v>290</v>
      </c>
      <c r="E814" s="215">
        <f>SUM(E815)</f>
        <v>511000</v>
      </c>
      <c r="F814" s="215">
        <f>SUM(F815)</f>
        <v>511000</v>
      </c>
      <c r="G814" s="148"/>
      <c r="H814" s="254">
        <f t="shared" ref="H814:H815" si="79">F814/E814</f>
        <v>1</v>
      </c>
    </row>
    <row r="815" spans="1:8" ht="56.25" x14ac:dyDescent="0.2">
      <c r="A815" s="21"/>
      <c r="B815" s="31"/>
      <c r="C815" s="10">
        <v>6570</v>
      </c>
      <c r="D815" s="84" t="s">
        <v>291</v>
      </c>
      <c r="E815" s="146">
        <v>511000</v>
      </c>
      <c r="F815" s="147">
        <v>511000</v>
      </c>
      <c r="G815" s="148"/>
      <c r="H815" s="255">
        <f t="shared" si="79"/>
        <v>1</v>
      </c>
    </row>
    <row r="816" spans="1:8" ht="18" customHeight="1" x14ac:dyDescent="0.2">
      <c r="A816" s="60" t="s">
        <v>171</v>
      </c>
      <c r="B816" s="60"/>
      <c r="C816" s="61"/>
      <c r="D816" s="94" t="s">
        <v>149</v>
      </c>
      <c r="E816" s="142">
        <f>E817+E819</f>
        <v>268175</v>
      </c>
      <c r="F816" s="142">
        <f t="shared" ref="F816:G816" si="80">F817+F819</f>
        <v>228561.58</v>
      </c>
      <c r="G816" s="142">
        <f t="shared" si="80"/>
        <v>0</v>
      </c>
      <c r="H816" s="253">
        <f t="shared" ref="H816:H828" si="81">F816/E816</f>
        <v>0.85228518691153166</v>
      </c>
    </row>
    <row r="817" spans="1:8" ht="18" customHeight="1" x14ac:dyDescent="0.2">
      <c r="A817" s="21"/>
      <c r="B817" s="38" t="s">
        <v>138</v>
      </c>
      <c r="C817" s="44"/>
      <c r="D817" s="101" t="s">
        <v>139</v>
      </c>
      <c r="E817" s="215">
        <f>SUM(E818)</f>
        <v>61000</v>
      </c>
      <c r="F817" s="216">
        <f>SUM(F818)</f>
        <v>57235.43</v>
      </c>
      <c r="G817" s="198"/>
      <c r="H817" s="266">
        <f t="shared" si="81"/>
        <v>0.93828573770491808</v>
      </c>
    </row>
    <row r="818" spans="1:8" ht="67.5" x14ac:dyDescent="0.2">
      <c r="A818" s="21"/>
      <c r="B818" s="14"/>
      <c r="C818" s="10">
        <v>2360</v>
      </c>
      <c r="D818" s="84" t="s">
        <v>132</v>
      </c>
      <c r="E818" s="146">
        <v>61000</v>
      </c>
      <c r="F818" s="147">
        <v>57235.43</v>
      </c>
      <c r="G818" s="148"/>
      <c r="H818" s="255">
        <f t="shared" si="81"/>
        <v>0.93828573770491808</v>
      </c>
    </row>
    <row r="819" spans="1:8" ht="18" customHeight="1" x14ac:dyDescent="0.2">
      <c r="A819" s="21"/>
      <c r="B819" s="11" t="s">
        <v>210</v>
      </c>
      <c r="C819" s="9"/>
      <c r="D819" s="88" t="s">
        <v>81</v>
      </c>
      <c r="E819" s="144">
        <f>SUM(E820:E827)</f>
        <v>207175</v>
      </c>
      <c r="F819" s="144">
        <f>SUM(F820:F827)</f>
        <v>171326.15</v>
      </c>
      <c r="G819" s="145"/>
      <c r="H819" s="254">
        <f t="shared" ref="H819:H827" si="82">F819/E819</f>
        <v>0.82696343670809702</v>
      </c>
    </row>
    <row r="820" spans="1:8" ht="67.5" x14ac:dyDescent="0.2">
      <c r="A820" s="21"/>
      <c r="B820" s="31"/>
      <c r="C820" s="10">
        <v>2360</v>
      </c>
      <c r="D820" s="84" t="s">
        <v>132</v>
      </c>
      <c r="E820" s="146">
        <v>20175</v>
      </c>
      <c r="F820" s="147">
        <v>20040</v>
      </c>
      <c r="G820" s="148"/>
      <c r="H820" s="255">
        <f t="shared" si="82"/>
        <v>0.99330855018587361</v>
      </c>
    </row>
    <row r="821" spans="1:8" ht="18" customHeight="1" x14ac:dyDescent="0.2">
      <c r="A821" s="21"/>
      <c r="B821" s="32"/>
      <c r="C821" s="34">
        <v>4110</v>
      </c>
      <c r="D821" s="89" t="s">
        <v>60</v>
      </c>
      <c r="E821" s="196">
        <v>5000</v>
      </c>
      <c r="F821" s="217">
        <v>4160.67</v>
      </c>
      <c r="G821" s="218"/>
      <c r="H821" s="259">
        <f t="shared" si="82"/>
        <v>0.83213400000000004</v>
      </c>
    </row>
    <row r="822" spans="1:8" ht="22.5" x14ac:dyDescent="0.2">
      <c r="A822" s="21"/>
      <c r="B822" s="32"/>
      <c r="C822" s="10">
        <v>4120</v>
      </c>
      <c r="D822" s="84" t="s">
        <v>222</v>
      </c>
      <c r="E822" s="146">
        <v>1000</v>
      </c>
      <c r="F822" s="147">
        <v>0</v>
      </c>
      <c r="G822" s="148"/>
      <c r="H822" s="255">
        <f t="shared" si="82"/>
        <v>0</v>
      </c>
    </row>
    <row r="823" spans="1:8" ht="18" customHeight="1" x14ac:dyDescent="0.2">
      <c r="A823" s="21"/>
      <c r="B823" s="32"/>
      <c r="C823" s="10">
        <v>4170</v>
      </c>
      <c r="D823" s="84" t="s">
        <v>41</v>
      </c>
      <c r="E823" s="146">
        <v>68000</v>
      </c>
      <c r="F823" s="147">
        <v>50437.52</v>
      </c>
      <c r="G823" s="148"/>
      <c r="H823" s="255">
        <f t="shared" si="82"/>
        <v>0.74172823529411758</v>
      </c>
    </row>
    <row r="824" spans="1:8" ht="18" customHeight="1" x14ac:dyDescent="0.2">
      <c r="A824" s="21"/>
      <c r="B824" s="32"/>
      <c r="C824" s="10">
        <v>4190</v>
      </c>
      <c r="D824" s="84" t="s">
        <v>152</v>
      </c>
      <c r="E824" s="146">
        <v>33000</v>
      </c>
      <c r="F824" s="147">
        <v>32828.18</v>
      </c>
      <c r="G824" s="148"/>
      <c r="H824" s="255">
        <f t="shared" si="82"/>
        <v>0.99479333333333331</v>
      </c>
    </row>
    <row r="825" spans="1:8" ht="18" customHeight="1" x14ac:dyDescent="0.2">
      <c r="A825" s="21"/>
      <c r="B825" s="32"/>
      <c r="C825" s="10">
        <v>4210</v>
      </c>
      <c r="D825" s="84" t="s">
        <v>68</v>
      </c>
      <c r="E825" s="146">
        <v>4000</v>
      </c>
      <c r="F825" s="147">
        <v>1920.81</v>
      </c>
      <c r="G825" s="148"/>
      <c r="H825" s="255">
        <f t="shared" si="82"/>
        <v>0.48020249999999998</v>
      </c>
    </row>
    <row r="826" spans="1:8" ht="18" customHeight="1" x14ac:dyDescent="0.2">
      <c r="A826" s="21"/>
      <c r="B826" s="32"/>
      <c r="C826" s="10">
        <v>4220</v>
      </c>
      <c r="D826" s="84" t="s">
        <v>69</v>
      </c>
      <c r="E826" s="146">
        <v>2000</v>
      </c>
      <c r="F826" s="147">
        <v>864.83</v>
      </c>
      <c r="G826" s="148"/>
      <c r="H826" s="255">
        <f t="shared" si="82"/>
        <v>0.43241499999999999</v>
      </c>
    </row>
    <row r="827" spans="1:8" ht="18" customHeight="1" x14ac:dyDescent="0.2">
      <c r="A827" s="21"/>
      <c r="B827" s="32"/>
      <c r="C827" s="10">
        <v>4300</v>
      </c>
      <c r="D827" s="84" t="s">
        <v>62</v>
      </c>
      <c r="E827" s="146">
        <v>74000</v>
      </c>
      <c r="F827" s="147">
        <v>61074.14</v>
      </c>
      <c r="G827" s="148"/>
      <c r="H827" s="255">
        <f t="shared" si="82"/>
        <v>0.82532621621621616</v>
      </c>
    </row>
    <row r="828" spans="1:8" s="65" customFormat="1" ht="21.75" customHeight="1" x14ac:dyDescent="0.2">
      <c r="A828" s="74"/>
      <c r="B828" s="74"/>
      <c r="C828" s="75"/>
      <c r="D828" s="115" t="s">
        <v>77</v>
      </c>
      <c r="E828" s="219">
        <f>SUM(E5+E10+E14+E40+E53+E90+E187+E198+E208+E255+E265+E268+E271+E517+E527+E583+E638+E743+E784+E801+E816)</f>
        <v>219120284.25</v>
      </c>
      <c r="F828" s="219">
        <f>SUM(F5+F10+F14+F40+F53+F90+F187+F198+F208+F255+F265+F268+F271+F517+F527+F583+F638+F743+F784+F801+F816)</f>
        <v>208030140.92000002</v>
      </c>
      <c r="G828" s="220"/>
      <c r="H828" s="267">
        <f t="shared" si="81"/>
        <v>0.9493878744820039</v>
      </c>
    </row>
    <row r="829" spans="1:8" ht="20.25" customHeight="1" x14ac:dyDescent="0.2">
      <c r="A829" s="48"/>
      <c r="B829" s="76" t="s">
        <v>243</v>
      </c>
      <c r="C829" s="40"/>
      <c r="D829" s="116" t="s">
        <v>160</v>
      </c>
      <c r="E829" s="146">
        <f>SUM(E828-E830)</f>
        <v>167313824.09999999</v>
      </c>
      <c r="F829" s="146">
        <f>SUM(F828-F830)</f>
        <v>157877394.16000003</v>
      </c>
      <c r="G829" s="148"/>
      <c r="H829" s="255">
        <f>F829/E829</f>
        <v>0.94360041681696305</v>
      </c>
    </row>
    <row r="830" spans="1:8" ht="20.25" customHeight="1" x14ac:dyDescent="0.2">
      <c r="A830" s="77"/>
      <c r="B830" s="78"/>
      <c r="C830" s="79"/>
      <c r="D830" s="117" t="s">
        <v>159</v>
      </c>
      <c r="E830" s="146">
        <f>SUM(E30+E31+E52+E160+E161+E162+E211+E214+E424+E519+E663+E815)</f>
        <v>51806460.149999999</v>
      </c>
      <c r="F830" s="146">
        <f>SUM(F30+F31+F52+F160+F161+F162+F211+F214+F424+F519+F663+F815)</f>
        <v>50152746.760000005</v>
      </c>
      <c r="G830" s="148"/>
      <c r="H830" s="255">
        <f>F830/E830</f>
        <v>0.96807901205348046</v>
      </c>
    </row>
    <row r="831" spans="1:8" ht="21" customHeight="1" x14ac:dyDescent="0.2">
      <c r="A831" s="274"/>
      <c r="B831" s="274"/>
      <c r="C831" s="274"/>
      <c r="D831" s="275"/>
      <c r="E831" s="81"/>
      <c r="F831" s="81"/>
      <c r="G831" s="122"/>
      <c r="H831" s="268"/>
    </row>
    <row r="832" spans="1:8" x14ac:dyDescent="0.2">
      <c r="A832" s="47"/>
    </row>
  </sheetData>
  <mergeCells count="4">
    <mergeCell ref="E1:H1"/>
    <mergeCell ref="A2:H2"/>
    <mergeCell ref="A3:H3"/>
    <mergeCell ref="A831:D831"/>
  </mergeCells>
  <phoneticPr fontId="0" type="noConversion"/>
  <pageMargins left="0.70866141732283472" right="0.70866141732283472" top="0.98425196850393704" bottom="0.70866141732283472" header="0.31496062992125984" footer="0.31496062992125984"/>
  <pageSetup paperSize="9" scale="96" fitToHeight="0" orientation="portrait" useFirstPageNumber="1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Tabela Nr 3</vt:lpstr>
      <vt:lpstr>'Tabela Nr 3'!Tytuły_wydruku</vt:lpstr>
    </vt:vector>
  </TitlesOfParts>
  <Company>w Wyszkowie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 Powiatowe</dc:creator>
  <cp:lastModifiedBy>Agnieszka Kalinowska-Szymańska</cp:lastModifiedBy>
  <cp:lastPrinted>2025-03-21T13:52:10Z</cp:lastPrinted>
  <dcterms:created xsi:type="dcterms:W3CDTF">2002-03-04T14:27:39Z</dcterms:created>
  <dcterms:modified xsi:type="dcterms:W3CDTF">2025-03-21T13:52:17Z</dcterms:modified>
</cp:coreProperties>
</file>