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kalinowska\Desktop\Sprawozdania z wykonania budżetu\Sprawozdania 2024\Roczne 2024\"/>
    </mc:Choice>
  </mc:AlternateContent>
  <bookViews>
    <workbookView xWindow="0" yWindow="0" windowWidth="28800" windowHeight="12435"/>
  </bookViews>
  <sheets>
    <sheet name="Tabela Nr 4" sheetId="1" r:id="rId1"/>
  </sheets>
  <definedNames>
    <definedName name="_xlnm.Print_Titles" localSheetId="0">'Tabela Nr 4'!$7:$7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1" i="1" l="1"/>
  <c r="G72" i="1"/>
  <c r="G77" i="1"/>
  <c r="G67" i="1"/>
  <c r="G68" i="1"/>
  <c r="G69" i="1"/>
  <c r="G59" i="1"/>
  <c r="G60" i="1"/>
  <c r="G61" i="1"/>
  <c r="G56" i="1"/>
  <c r="G55" i="1" s="1"/>
  <c r="G54" i="1" s="1"/>
  <c r="G81" i="1" s="1"/>
  <c r="G52" i="1"/>
  <c r="G51" i="1" s="1"/>
  <c r="G48" i="1"/>
  <c r="G47" i="1" s="1"/>
  <c r="G44" i="1"/>
  <c r="G42" i="1"/>
  <c r="G40" i="1"/>
  <c r="G34" i="1"/>
  <c r="G35" i="1"/>
  <c r="G36" i="1"/>
  <c r="G31" i="1"/>
  <c r="G10" i="1"/>
  <c r="G46" i="1" l="1"/>
  <c r="G39" i="1"/>
  <c r="G38" i="1" s="1"/>
  <c r="G9" i="1"/>
  <c r="G8" i="1" s="1"/>
  <c r="H8" i="1" s="1"/>
  <c r="H31" i="1"/>
  <c r="H10" i="1"/>
  <c r="H11" i="1"/>
  <c r="H13" i="1"/>
  <c r="H14" i="1"/>
  <c r="H16" i="1"/>
  <c r="H18" i="1"/>
  <c r="H19" i="1"/>
  <c r="H20" i="1"/>
  <c r="H21" i="1"/>
  <c r="H23" i="1"/>
  <c r="H24" i="1"/>
  <c r="H25" i="1"/>
  <c r="H26" i="1"/>
  <c r="H27" i="1"/>
  <c r="H29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1" i="1"/>
  <c r="H52" i="1"/>
  <c r="H53" i="1"/>
  <c r="H54" i="1"/>
  <c r="H55" i="1"/>
  <c r="H56" i="1"/>
  <c r="H57" i="1"/>
  <c r="H58" i="1"/>
  <c r="H59" i="1"/>
  <c r="H60" i="1"/>
  <c r="H61" i="1"/>
  <c r="H63" i="1"/>
  <c r="H64" i="1"/>
  <c r="H66" i="1"/>
  <c r="H67" i="1"/>
  <c r="H68" i="1"/>
  <c r="H69" i="1"/>
  <c r="H70" i="1"/>
  <c r="H71" i="1"/>
  <c r="H72" i="1"/>
  <c r="H77" i="1"/>
  <c r="H78" i="1"/>
  <c r="H81" i="1"/>
  <c r="H9" i="1" l="1"/>
</calcChain>
</file>

<file path=xl/sharedStrings.xml><?xml version="1.0" encoding="utf-8"?>
<sst xmlns="http://schemas.openxmlformats.org/spreadsheetml/2006/main" count="192" uniqueCount="131">
  <si>
    <t>Lp.</t>
  </si>
  <si>
    <t>§</t>
  </si>
  <si>
    <t>Nazwa zadania inwestycyjnego</t>
  </si>
  <si>
    <t xml:space="preserve">Wykonanie            </t>
  </si>
  <si>
    <t xml:space="preserve">   % </t>
  </si>
  <si>
    <t>6050</t>
  </si>
  <si>
    <t>6060</t>
  </si>
  <si>
    <t>Rozdz.</t>
  </si>
  <si>
    <t>Tabela Nr 4</t>
  </si>
  <si>
    <t>Budowa chodników</t>
  </si>
  <si>
    <t>Dostosowanie budynku Starostwa Powiatowego do przepisów przeciwpożarowych</t>
  </si>
  <si>
    <t>6170</t>
  </si>
  <si>
    <t>6220</t>
  </si>
  <si>
    <t>600</t>
  </si>
  <si>
    <t>Transport i łączność</t>
  </si>
  <si>
    <t>60014</t>
  </si>
  <si>
    <t>Drogi publiczne powiatowe</t>
  </si>
  <si>
    <t>Wydatki inwestycyjne jednostek budżetowych</t>
  </si>
  <si>
    <t>700</t>
  </si>
  <si>
    <t>Gospodarka mieszkaniowa</t>
  </si>
  <si>
    <t>70005</t>
  </si>
  <si>
    <t>Gospodarka gruntami i nieruchomościami</t>
  </si>
  <si>
    <t>Wydatki na zakupy inwestycyjne jednostek budżetowych</t>
  </si>
  <si>
    <t>750</t>
  </si>
  <si>
    <t>Administracja publiczna</t>
  </si>
  <si>
    <t>75020</t>
  </si>
  <si>
    <t>Starostwa powiatowe</t>
  </si>
  <si>
    <t>754</t>
  </si>
  <si>
    <t>Bezpieczeństwo publiczne i ochrona przeciwpożarowa</t>
  </si>
  <si>
    <t>75404</t>
  </si>
  <si>
    <t>Komendy wojewódzkie Policji</t>
  </si>
  <si>
    <t>10 000,00</t>
  </si>
  <si>
    <t>Wpłaty jednostek na państwowy fundusz celowy na finansowanie lub dofinansowanie zadań inwestycyjnych</t>
  </si>
  <si>
    <t xml:space="preserve">Wpłata na Fundusz Wsparcia Policji- zakup samochodu </t>
  </si>
  <si>
    <t>801</t>
  </si>
  <si>
    <t>Oświata i wychowanie</t>
  </si>
  <si>
    <t>80120</t>
  </si>
  <si>
    <t>Licea ogólnokształcące</t>
  </si>
  <si>
    <t>851</t>
  </si>
  <si>
    <t>Ochrona zdrowia</t>
  </si>
  <si>
    <t>85111</t>
  </si>
  <si>
    <t>Szpitale ogólne</t>
  </si>
  <si>
    <t>Dotacja celowa z budżetu na finansowanie lub dofinansowanie kosztów realizacji inwestycji i zakupów inwestycyjnych innych jednostek sektora finansów publicznych</t>
  </si>
  <si>
    <t>6370</t>
  </si>
  <si>
    <t>Razem</t>
  </si>
  <si>
    <t>Budowa chodnika przy drodze powiatowej nr 4413W w m. Ostrowy.</t>
  </si>
  <si>
    <t>Budowa drogi powiatowej nr 1811W od skrzyżowania z drogą powiatową nr 4421W w miejscowości Zabrodzie, do skrzyżowania z drogami gminnymi w miejscowości Adelin wraz z rozbiórką i budową infrastruktury technicznej</t>
  </si>
  <si>
    <t>Budowa drogi powiatowej nr 4407W na odcinku Porządzie - Rząśnik - granica powiatu - Etap I</t>
  </si>
  <si>
    <t>0,00</t>
  </si>
  <si>
    <t>Budowa drogi powiatowej nr 4408W na odcinku Długosiodło - Przetycz Włościańska</t>
  </si>
  <si>
    <t xml:space="preserve">Budowa drogi powiatowej nr 4419W - Ślubów </t>
  </si>
  <si>
    <t>Dokumentacja projektowa rozbudowy odcinka drogi powiatowej nr 4419W w rejonie przepustu na rz. Ruda w m. Drogoszewo</t>
  </si>
  <si>
    <t>Rozbudowa drogi powiatowej nr 4415W na odcinku Leszczydół Stary - Leszczydół Działki - Leszczydół Podwielątki - Wielątki</t>
  </si>
  <si>
    <t>Rozbudowa drogi powiatowej nr 4418W na odcinku Rybno-Gulczewo</t>
  </si>
  <si>
    <t>100 000,00</t>
  </si>
  <si>
    <t>6067</t>
  </si>
  <si>
    <t>Budowa windy i pochylni dla osób z niepełnosprawnościami w budynku główny I Liceum Ogólnokształcącego im. C. K. Norwida w Wyszkowie</t>
  </si>
  <si>
    <t>130 000,00</t>
  </si>
  <si>
    <t>Wykonanie zadań inwestycyjnych za 2024 r.</t>
  </si>
  <si>
    <t>49 502 088,15</t>
  </si>
  <si>
    <t>39 502 088,15</t>
  </si>
  <si>
    <t>9 840,00</t>
  </si>
  <si>
    <t>21 296 981,15</t>
  </si>
  <si>
    <t>4 000 000,00</t>
  </si>
  <si>
    <t>Budowa drogi powiatowej nr 4417W na odcinku Kręgi Nowe - Sitno - Olszanka</t>
  </si>
  <si>
    <t>103 800,00</t>
  </si>
  <si>
    <t xml:space="preserve">Budowa drogi powiatowej nr 4419W w m. Deskurów </t>
  </si>
  <si>
    <t>200 000,00</t>
  </si>
  <si>
    <t>Dokumentacja projektowa budowy drogi powiatowej nr 4410W na odcinku Stare Wypychy - Skorki - Zdziebórz - Ulasek</t>
  </si>
  <si>
    <t>Dokumentacja projektowa budowy drogi powiatowej nr 4414W na odcinku Barcice - Janki</t>
  </si>
  <si>
    <t>21 000,00</t>
  </si>
  <si>
    <t>Dokumentacja projektowa budowy drogi powiatowej nr 4414W na odcinku Janki - Popowo Kościelne</t>
  </si>
  <si>
    <t>14 000,00</t>
  </si>
  <si>
    <t>Dokumentacja projektowa budowy drogi powiatowej nr 4414W na odcinku Somianka - Barcice</t>
  </si>
  <si>
    <t>6 500,00</t>
  </si>
  <si>
    <t>Modernizacja dróg powiatowych: odc. nr 1) "Modernizacja drogi powiatowej nr 4407W w m. Porządzie" odc. nr 2) "Modernizacja drogi powiatowej nr 4401Ww m. Długosiodło"</t>
  </si>
  <si>
    <t>150 000,00</t>
  </si>
  <si>
    <t>Poprawa bezpieczeństwa dla uczestników ruchu drogowego dzięki zwiększeniu widoczności przechodniów na 2 przejściach dla pieszych w m. Bielino i Białebłoto-Kobyla, powiat wyszkowski</t>
  </si>
  <si>
    <t>180 000,00</t>
  </si>
  <si>
    <t>Przebudowa drogi powiatowej nr 4402W na odcinku Nowa Pecyna - Długosiodło - Etap IV</t>
  </si>
  <si>
    <t>498 767,00</t>
  </si>
  <si>
    <t>Rozbudowa drogi powiatowej nr 4403W na odcinku od granicy z Gminą Wyszków do ul. Kamienieckiej w m. Brańszczyk</t>
  </si>
  <si>
    <t>7 725 000,00</t>
  </si>
  <si>
    <t>Rozbudowa drogi powiatowej nr 4403Wna odcinku od miejscowości Nowy Brańszczyk do granicy pasa drogowego drogi krajowej nr S8</t>
  </si>
  <si>
    <t>5 196 200,00</t>
  </si>
  <si>
    <t>Wydatki jednostek poniesione ze środków z Rządowego Funduszu Polski Ład: Program Inwestycji Strategicznych na realizację zadań inwestycyjnych</t>
  </si>
  <si>
    <t>10 000 000,00</t>
  </si>
  <si>
    <t>8 000 000,00</t>
  </si>
  <si>
    <t>2 000 000,00</t>
  </si>
  <si>
    <t>535 000,00</t>
  </si>
  <si>
    <t>Wykup nieruchomości</t>
  </si>
  <si>
    <t>357 000,00</t>
  </si>
  <si>
    <t>271 076,55</t>
  </si>
  <si>
    <t>Zwiększenie Cyberbezpieczeństwa w Starostwie Powiatowym w Wyszkowie</t>
  </si>
  <si>
    <t>6069</t>
  </si>
  <si>
    <t>75 923,45</t>
  </si>
  <si>
    <t>28 000,00</t>
  </si>
  <si>
    <t>13 000,00</t>
  </si>
  <si>
    <t>Wpłata na Fundusz Wsparcia Policji - zakup psa</t>
  </si>
  <si>
    <t>75410</t>
  </si>
  <si>
    <t>Komendy wojewódzkie Państwowej Straży Pożarnej</t>
  </si>
  <si>
    <t>15 000,00</t>
  </si>
  <si>
    <t xml:space="preserve">Wpłata na Fundusz Wsparcia PSP - zakup samochodu </t>
  </si>
  <si>
    <t>332 000,00</t>
  </si>
  <si>
    <t>Budowa ogrodzenia terenu I Liceum Ogólnokształcącego im. C. K. Norwida w Wyszkowie</t>
  </si>
  <si>
    <t>317 000,00</t>
  </si>
  <si>
    <t>441 372,00</t>
  </si>
  <si>
    <t>Dotacja dla SPZZOZ w Wyszkowie na finansowanie lub dofinansowanie kosztów realizacji inwestycji i zakupów inwestycyjnych</t>
  </si>
  <si>
    <t>Modernizacja dróg wewnętrznych i chodników - przykanalik przy wejściu "H" do budynku Szpitala oraz droga przy tlenowni"</t>
  </si>
  <si>
    <t>41 372,00</t>
  </si>
  <si>
    <t>Modernizacja pomieszczeń Przychodni Przyszpitalnej</t>
  </si>
  <si>
    <t>270 000,00</t>
  </si>
  <si>
    <t>Modernizacja pomieszczeń z przeznaczeniem na Poradnię Pediatryczną i Poradnię Internistyczną</t>
  </si>
  <si>
    <t>Zakup sprzętu medycznego, wyposażenia, sprzętu informatycznego i innych urządzeń</t>
  </si>
  <si>
    <t>854</t>
  </si>
  <si>
    <t>Edukacyjna opieka wychowawcza</t>
  </si>
  <si>
    <t>85403</t>
  </si>
  <si>
    <t>Specjalne ośrodki szkolno-wychowawcze</t>
  </si>
  <si>
    <t>Dokumentacja projektowa rozbudowy Specjalnego Ośrodka Szkolno-Wychowawczego w Wyszkowie</t>
  </si>
  <si>
    <t>921</t>
  </si>
  <si>
    <t>Kultura i ochrona dziedzictwa narodowego</t>
  </si>
  <si>
    <t>511 000,00</t>
  </si>
  <si>
    <t>92120</t>
  </si>
  <si>
    <t>Ochrona zabytków i opieka nad zabytkami</t>
  </si>
  <si>
    <t>Prace konserwatorskie polegające na remoncie fundamentów i izolacji murów w budynkach Muzeum C. Norwida</t>
  </si>
  <si>
    <t>6570</t>
  </si>
  <si>
    <t>Dotacja celowa przekazana z budżetu na finansowanie lub dofinansowanie zadań inwestycyjnych obiektów zabytkowych jednostkom niezaliczanym do sektora finansów publicznych</t>
  </si>
  <si>
    <t>Prace budowlano-konserwatorskie zabytkowego kościoła pw. św. Idziego w Wyszkowie</t>
  </si>
  <si>
    <t>Prace konserwatorskie polegające na wymianie więźby dachowej wraz z pokryciem dachu w budynku plebanii w Brańszczyku</t>
  </si>
  <si>
    <t>51 806 460,15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</si>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</sst>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3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10" fontId="9" fillId="0" borderId="6" xfId="0" applyNumberFormat="1" applyFont="1" applyBorder="1" applyAlignment="1">
      <alignment vertical="center"/>
    </xf>
    <xf numFmtId="49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7" xfId="0" applyNumberFormat="1" applyFont="1" applyFill="1" applyBorder="1" applyAlignment="1" applyProtection="1">
      <alignment horizontal="right" vertical="center" wrapText="1"/>
      <protection locked="0"/>
    </xf>
    <xf numFmtId="43" fontId="10" fillId="3" borderId="7" xfId="0" applyNumberFormat="1" applyFont="1" applyFill="1" applyBorder="1" applyAlignment="1" applyProtection="1">
      <alignment horizontal="right" vertical="center" wrapText="1"/>
      <protection locked="0"/>
    </xf>
    <xf numFmtId="10" fontId="11" fillId="0" borderId="6" xfId="0" applyNumberFormat="1" applyFont="1" applyBorder="1" applyAlignment="1">
      <alignment vertical="center"/>
    </xf>
    <xf numFmtId="49" fontId="10" fillId="3" borderId="15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6" xfId="0" applyNumberFormat="1" applyFont="1" applyFill="1" applyBorder="1" applyAlignment="1" applyProtection="1">
      <alignment horizontal="right" vertical="center" wrapText="1"/>
      <protection locked="0"/>
    </xf>
    <xf numFmtId="43" fontId="10" fillId="3" borderId="14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1" xfId="0" applyNumberFormat="1" applyFont="1" applyFill="1" applyBorder="1" applyAlignment="1" applyProtection="1">
      <alignment horizontal="center" vertical="center" wrapText="1"/>
      <protection locked="0"/>
    </xf>
    <xf numFmtId="10" fontId="11" fillId="0" borderId="12" xfId="0" applyNumberFormat="1" applyFont="1" applyBorder="1" applyAlignment="1">
      <alignment vertical="center"/>
    </xf>
    <xf numFmtId="49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10" fontId="11" fillId="0" borderId="13" xfId="0" applyNumberFormat="1" applyFont="1" applyBorder="1" applyAlignment="1">
      <alignment vertical="center"/>
    </xf>
    <xf numFmtId="43" fontId="9" fillId="3" borderId="7" xfId="0" applyNumberFormat="1" applyFont="1" applyFill="1" applyBorder="1" applyAlignment="1" applyProtection="1">
      <alignment horizontal="right" vertical="center" wrapText="1"/>
      <protection locked="0"/>
    </xf>
    <xf numFmtId="43" fontId="11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 vertical="center" wrapText="1"/>
    </xf>
    <xf numFmtId="49" fontId="10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8" fillId="3" borderId="7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abSelected="1" topLeftCell="A34" workbookViewId="0">
      <selection activeCell="D58" sqref="D58:E58"/>
    </sheetView>
  </sheetViews>
  <sheetFormatPr defaultRowHeight="11.25" x14ac:dyDescent="0.2"/>
  <cols>
    <col min="1" max="1" width="3.42578125" style="7" bestFit="1" customWidth="1"/>
    <col min="2" max="2" width="6.140625" style="7" bestFit="1" customWidth="1"/>
    <col min="3" max="3" width="4.42578125" style="7" bestFit="1" customWidth="1"/>
    <col min="4" max="4" width="28.42578125" style="10" customWidth="1"/>
    <col min="5" max="5" width="11.7109375" style="11" customWidth="1"/>
    <col min="6" max="6" width="13" style="14" customWidth="1"/>
    <col min="7" max="7" width="13" style="7" customWidth="1"/>
    <col min="8" max="8" width="7" style="22" customWidth="1"/>
    <col min="9" max="9" width="2.7109375" style="7" customWidth="1"/>
    <col min="10" max="16384" width="9.140625" style="7"/>
  </cols>
  <sheetData>
    <row r="2" spans="1:8" ht="18.75" customHeight="1" x14ac:dyDescent="0.2">
      <c r="G2" s="7" t="s">
        <v>8</v>
      </c>
    </row>
    <row r="3" spans="1:8" x14ac:dyDescent="0.2">
      <c r="A3" s="1"/>
      <c r="B3" s="2"/>
      <c r="C3" s="2"/>
      <c r="D3" s="9"/>
      <c r="E3" s="16"/>
      <c r="F3" s="1"/>
    </row>
    <row r="4" spans="1:8" x14ac:dyDescent="0.2">
      <c r="A4" s="1"/>
      <c r="B4" s="2"/>
      <c r="C4" s="2"/>
      <c r="D4" s="9"/>
      <c r="E4" s="17"/>
    </row>
    <row r="5" spans="1:8" ht="22.5" customHeight="1" x14ac:dyDescent="0.2">
      <c r="A5" s="42" t="s">
        <v>58</v>
      </c>
      <c r="B5" s="42"/>
      <c r="C5" s="42"/>
      <c r="D5" s="42"/>
      <c r="E5" s="42"/>
      <c r="F5" s="42"/>
      <c r="G5" s="42"/>
      <c r="H5" s="42"/>
    </row>
    <row r="6" spans="1:8" ht="6.75" customHeight="1" x14ac:dyDescent="0.2">
      <c r="A6" s="3"/>
      <c r="B6" s="4"/>
      <c r="C6" s="4"/>
      <c r="D6" s="3"/>
      <c r="E6" s="18"/>
    </row>
    <row r="7" spans="1:8" s="8" customFormat="1" ht="24" customHeight="1" x14ac:dyDescent="0.2">
      <c r="A7" s="5" t="s">
        <v>0</v>
      </c>
      <c r="B7" s="6" t="s">
        <v>7</v>
      </c>
      <c r="C7" s="6" t="s">
        <v>1</v>
      </c>
      <c r="D7" s="49" t="s">
        <v>2</v>
      </c>
      <c r="E7" s="50"/>
      <c r="F7" s="21" t="s">
        <v>130</v>
      </c>
      <c r="G7" s="19" t="s">
        <v>3</v>
      </c>
      <c r="H7" s="20" t="s">
        <v>4</v>
      </c>
    </row>
    <row r="8" spans="1:8" s="15" customFormat="1" ht="22.5" customHeight="1" x14ac:dyDescent="0.2">
      <c r="A8" s="24" t="s">
        <v>13</v>
      </c>
      <c r="B8" s="24"/>
      <c r="C8" s="24"/>
      <c r="D8" s="48" t="s">
        <v>14</v>
      </c>
      <c r="E8" s="48"/>
      <c r="F8" s="25" t="s">
        <v>59</v>
      </c>
      <c r="G8" s="26">
        <f>SUM(G9)</f>
        <v>48330196.600000001</v>
      </c>
      <c r="H8" s="27">
        <f>SUM(G8/F8)</f>
        <v>0.97632642189862862</v>
      </c>
    </row>
    <row r="9" spans="1:8" s="14" customFormat="1" ht="16.5" customHeight="1" x14ac:dyDescent="0.2">
      <c r="A9" s="28"/>
      <c r="B9" s="29" t="s">
        <v>15</v>
      </c>
      <c r="C9" s="29"/>
      <c r="D9" s="47" t="s">
        <v>16</v>
      </c>
      <c r="E9" s="47"/>
      <c r="F9" s="30" t="s">
        <v>59</v>
      </c>
      <c r="G9" s="31">
        <f>SUM(G10+G31)</f>
        <v>48330196.600000001</v>
      </c>
      <c r="H9" s="32">
        <f>SUM(G9/F9)</f>
        <v>0.97632642189862862</v>
      </c>
    </row>
    <row r="10" spans="1:8" s="14" customFormat="1" ht="16.5" customHeight="1" x14ac:dyDescent="0.2">
      <c r="A10" s="28"/>
      <c r="B10" s="28"/>
      <c r="C10" s="29" t="s">
        <v>5</v>
      </c>
      <c r="D10" s="47" t="s">
        <v>17</v>
      </c>
      <c r="E10" s="47"/>
      <c r="F10" s="30" t="s">
        <v>60</v>
      </c>
      <c r="G10" s="31">
        <f>SUM(G11:G30)</f>
        <v>38602923.890000001</v>
      </c>
      <c r="H10" s="32">
        <f t="shared" ref="H10:H72" si="0">SUM(G10/F10)</f>
        <v>0.97723755117487388</v>
      </c>
    </row>
    <row r="11" spans="1:8" s="14" customFormat="1" ht="23.25" customHeight="1" x14ac:dyDescent="0.2">
      <c r="A11" s="28"/>
      <c r="B11" s="28"/>
      <c r="C11" s="28"/>
      <c r="D11" s="47" t="s">
        <v>45</v>
      </c>
      <c r="E11" s="47"/>
      <c r="F11" s="30" t="s">
        <v>61</v>
      </c>
      <c r="G11" s="31">
        <v>9840</v>
      </c>
      <c r="H11" s="32">
        <f t="shared" si="0"/>
        <v>1</v>
      </c>
    </row>
    <row r="12" spans="1:8" s="14" customFormat="1" ht="17.25" customHeight="1" x14ac:dyDescent="0.2">
      <c r="A12" s="28"/>
      <c r="B12" s="28"/>
      <c r="C12" s="28"/>
      <c r="D12" s="43" t="s">
        <v>9</v>
      </c>
      <c r="E12" s="44"/>
      <c r="F12" s="30" t="s">
        <v>48</v>
      </c>
      <c r="G12" s="31">
        <v>0</v>
      </c>
      <c r="H12" s="32"/>
    </row>
    <row r="13" spans="1:8" s="14" customFormat="1" ht="61.5" customHeight="1" x14ac:dyDescent="0.2">
      <c r="A13" s="28"/>
      <c r="B13" s="28"/>
      <c r="C13" s="28"/>
      <c r="D13" s="47" t="s">
        <v>46</v>
      </c>
      <c r="E13" s="47"/>
      <c r="F13" s="30" t="s">
        <v>62</v>
      </c>
      <c r="G13" s="31">
        <v>21199839.73</v>
      </c>
      <c r="H13" s="32">
        <f t="shared" si="0"/>
        <v>0.99543872348311691</v>
      </c>
    </row>
    <row r="14" spans="1:8" s="14" customFormat="1" ht="23.25" customHeight="1" x14ac:dyDescent="0.2">
      <c r="A14" s="28"/>
      <c r="B14" s="28"/>
      <c r="C14" s="28"/>
      <c r="D14" s="47" t="s">
        <v>47</v>
      </c>
      <c r="E14" s="47"/>
      <c r="F14" s="30" t="s">
        <v>63</v>
      </c>
      <c r="G14" s="31">
        <v>3717144.62</v>
      </c>
      <c r="H14" s="32">
        <f t="shared" si="0"/>
        <v>0.929286155</v>
      </c>
    </row>
    <row r="15" spans="1:8" s="14" customFormat="1" ht="23.25" customHeight="1" x14ac:dyDescent="0.2">
      <c r="A15" s="28"/>
      <c r="B15" s="28"/>
      <c r="C15" s="28"/>
      <c r="D15" s="43" t="s">
        <v>49</v>
      </c>
      <c r="E15" s="44"/>
      <c r="F15" s="30" t="s">
        <v>48</v>
      </c>
      <c r="G15" s="31">
        <v>0</v>
      </c>
      <c r="H15" s="32"/>
    </row>
    <row r="16" spans="1:8" s="14" customFormat="1" ht="23.25" customHeight="1" x14ac:dyDescent="0.2">
      <c r="A16" s="28"/>
      <c r="B16" s="28"/>
      <c r="C16" s="28"/>
      <c r="D16" s="47" t="s">
        <v>64</v>
      </c>
      <c r="E16" s="47"/>
      <c r="F16" s="30" t="s">
        <v>65</v>
      </c>
      <c r="G16" s="31">
        <v>103800</v>
      </c>
      <c r="H16" s="32">
        <f t="shared" si="0"/>
        <v>1</v>
      </c>
    </row>
    <row r="17" spans="1:8" s="14" customFormat="1" ht="17.25" customHeight="1" x14ac:dyDescent="0.2">
      <c r="A17" s="28"/>
      <c r="B17" s="28"/>
      <c r="C17" s="28"/>
      <c r="D17" s="43" t="s">
        <v>50</v>
      </c>
      <c r="E17" s="44"/>
      <c r="F17" s="30" t="s">
        <v>48</v>
      </c>
      <c r="G17" s="31"/>
      <c r="H17" s="32"/>
    </row>
    <row r="18" spans="1:8" s="14" customFormat="1" ht="25.5" customHeight="1" x14ac:dyDescent="0.2">
      <c r="A18" s="28"/>
      <c r="B18" s="28"/>
      <c r="C18" s="28"/>
      <c r="D18" s="47" t="s">
        <v>66</v>
      </c>
      <c r="E18" s="47"/>
      <c r="F18" s="30" t="s">
        <v>67</v>
      </c>
      <c r="G18" s="31">
        <v>199875</v>
      </c>
      <c r="H18" s="32">
        <f t="shared" si="0"/>
        <v>0.99937500000000001</v>
      </c>
    </row>
    <row r="19" spans="1:8" s="14" customFormat="1" ht="35.25" customHeight="1" x14ac:dyDescent="0.2">
      <c r="A19" s="28"/>
      <c r="B19" s="28"/>
      <c r="C19" s="28"/>
      <c r="D19" s="47" t="s">
        <v>68</v>
      </c>
      <c r="E19" s="47"/>
      <c r="F19" s="30" t="s">
        <v>54</v>
      </c>
      <c r="G19" s="31">
        <v>99630</v>
      </c>
      <c r="H19" s="32">
        <f t="shared" si="0"/>
        <v>0.99629999999999996</v>
      </c>
    </row>
    <row r="20" spans="1:8" s="14" customFormat="1" ht="24.75" customHeight="1" x14ac:dyDescent="0.2">
      <c r="A20" s="28"/>
      <c r="B20" s="28"/>
      <c r="C20" s="28"/>
      <c r="D20" s="47" t="s">
        <v>69</v>
      </c>
      <c r="E20" s="47"/>
      <c r="F20" s="30" t="s">
        <v>70</v>
      </c>
      <c r="G20" s="31">
        <v>20910</v>
      </c>
      <c r="H20" s="32">
        <f t="shared" si="0"/>
        <v>0.99571428571428566</v>
      </c>
    </row>
    <row r="21" spans="1:8" s="14" customFormat="1" ht="36.75" customHeight="1" x14ac:dyDescent="0.2">
      <c r="A21" s="28"/>
      <c r="B21" s="28"/>
      <c r="C21" s="28"/>
      <c r="D21" s="47" t="s">
        <v>71</v>
      </c>
      <c r="E21" s="47"/>
      <c r="F21" s="30" t="s">
        <v>72</v>
      </c>
      <c r="G21" s="31">
        <v>13530</v>
      </c>
      <c r="H21" s="32">
        <f t="shared" si="0"/>
        <v>0.96642857142857141</v>
      </c>
    </row>
    <row r="22" spans="1:8" s="14" customFormat="1" ht="36.75" customHeight="1" x14ac:dyDescent="0.2">
      <c r="A22" s="28"/>
      <c r="B22" s="28"/>
      <c r="C22" s="28"/>
      <c r="D22" s="43" t="s">
        <v>73</v>
      </c>
      <c r="E22" s="44"/>
      <c r="F22" s="30" t="s">
        <v>48</v>
      </c>
      <c r="G22" s="31">
        <v>0</v>
      </c>
      <c r="H22" s="32"/>
    </row>
    <row r="23" spans="1:8" s="14" customFormat="1" ht="36" customHeight="1" x14ac:dyDescent="0.2">
      <c r="A23" s="28"/>
      <c r="B23" s="28"/>
      <c r="C23" s="28"/>
      <c r="D23" s="47" t="s">
        <v>51</v>
      </c>
      <c r="E23" s="47"/>
      <c r="F23" s="30" t="s">
        <v>74</v>
      </c>
      <c r="G23" s="31">
        <v>0</v>
      </c>
      <c r="H23" s="32">
        <f t="shared" si="0"/>
        <v>0</v>
      </c>
    </row>
    <row r="24" spans="1:8" s="14" customFormat="1" ht="48" customHeight="1" x14ac:dyDescent="0.2">
      <c r="A24" s="28"/>
      <c r="B24" s="28"/>
      <c r="C24" s="28"/>
      <c r="D24" s="47" t="s">
        <v>75</v>
      </c>
      <c r="E24" s="47"/>
      <c r="F24" s="30" t="s">
        <v>76</v>
      </c>
      <c r="G24" s="31">
        <v>117167.14</v>
      </c>
      <c r="H24" s="32">
        <f t="shared" si="0"/>
        <v>0.78111426666666661</v>
      </c>
    </row>
    <row r="25" spans="1:8" s="14" customFormat="1" ht="48" customHeight="1" x14ac:dyDescent="0.2">
      <c r="A25" s="28"/>
      <c r="B25" s="28"/>
      <c r="C25" s="28"/>
      <c r="D25" s="47" t="s">
        <v>77</v>
      </c>
      <c r="E25" s="47"/>
      <c r="F25" s="30" t="s">
        <v>78</v>
      </c>
      <c r="G25" s="31">
        <v>131798.53</v>
      </c>
      <c r="H25" s="32">
        <f t="shared" si="0"/>
        <v>0.73221405555555552</v>
      </c>
    </row>
    <row r="26" spans="1:8" s="14" customFormat="1" ht="23.25" customHeight="1" x14ac:dyDescent="0.2">
      <c r="A26" s="28"/>
      <c r="B26" s="28"/>
      <c r="C26" s="28"/>
      <c r="D26" s="47" t="s">
        <v>79</v>
      </c>
      <c r="E26" s="47"/>
      <c r="F26" s="30" t="s">
        <v>80</v>
      </c>
      <c r="G26" s="31">
        <v>496013.31</v>
      </c>
      <c r="H26" s="32">
        <f t="shared" si="0"/>
        <v>0.99447900522688948</v>
      </c>
    </row>
    <row r="27" spans="1:8" s="14" customFormat="1" ht="35.25" customHeight="1" x14ac:dyDescent="0.2">
      <c r="A27" s="28"/>
      <c r="B27" s="28"/>
      <c r="C27" s="28"/>
      <c r="D27" s="47" t="s">
        <v>81</v>
      </c>
      <c r="E27" s="47"/>
      <c r="F27" s="30" t="s">
        <v>82</v>
      </c>
      <c r="G27" s="31">
        <v>7426854.9699999997</v>
      </c>
      <c r="H27" s="32">
        <f t="shared" si="0"/>
        <v>0.96140517411003235</v>
      </c>
    </row>
    <row r="28" spans="1:8" s="14" customFormat="1" ht="35.25" customHeight="1" x14ac:dyDescent="0.2">
      <c r="A28" s="36"/>
      <c r="B28" s="36"/>
      <c r="C28" s="36"/>
      <c r="D28" s="47" t="s">
        <v>83</v>
      </c>
      <c r="E28" s="47"/>
      <c r="F28" s="30" t="s">
        <v>48</v>
      </c>
      <c r="G28" s="31">
        <v>0</v>
      </c>
      <c r="H28" s="37"/>
    </row>
    <row r="29" spans="1:8" s="14" customFormat="1" ht="35.25" customHeight="1" x14ac:dyDescent="0.2">
      <c r="A29" s="38"/>
      <c r="B29" s="38"/>
      <c r="C29" s="38"/>
      <c r="D29" s="47" t="s">
        <v>52</v>
      </c>
      <c r="E29" s="47"/>
      <c r="F29" s="30" t="s">
        <v>84</v>
      </c>
      <c r="G29" s="31">
        <v>5066520.59</v>
      </c>
      <c r="H29" s="39">
        <f t="shared" si="0"/>
        <v>0.97504341441822873</v>
      </c>
    </row>
    <row r="30" spans="1:8" s="14" customFormat="1" ht="23.25" customHeight="1" x14ac:dyDescent="0.2">
      <c r="A30" s="28"/>
      <c r="B30" s="28"/>
      <c r="C30" s="28"/>
      <c r="D30" s="47" t="s">
        <v>53</v>
      </c>
      <c r="E30" s="47"/>
      <c r="F30" s="30" t="s">
        <v>48</v>
      </c>
      <c r="G30" s="31">
        <v>0</v>
      </c>
      <c r="H30" s="32"/>
    </row>
    <row r="31" spans="1:8" s="15" customFormat="1" ht="49.5" customHeight="1" x14ac:dyDescent="0.2">
      <c r="A31" s="28"/>
      <c r="B31" s="28"/>
      <c r="C31" s="29" t="s">
        <v>43</v>
      </c>
      <c r="D31" s="47" t="s">
        <v>85</v>
      </c>
      <c r="E31" s="47"/>
      <c r="F31" s="30" t="s">
        <v>86</v>
      </c>
      <c r="G31" s="31">
        <f>SUM(G32:G33)</f>
        <v>9727272.7100000009</v>
      </c>
      <c r="H31" s="32">
        <f t="shared" si="0"/>
        <v>0.97272727100000012</v>
      </c>
    </row>
    <row r="32" spans="1:8" s="14" customFormat="1" ht="23.25" customHeight="1" x14ac:dyDescent="0.2">
      <c r="A32" s="28"/>
      <c r="B32" s="28"/>
      <c r="C32" s="28"/>
      <c r="D32" s="47" t="s">
        <v>47</v>
      </c>
      <c r="E32" s="47"/>
      <c r="F32" s="30" t="s">
        <v>87</v>
      </c>
      <c r="G32" s="31">
        <v>8000000</v>
      </c>
      <c r="H32" s="32">
        <f t="shared" si="0"/>
        <v>1</v>
      </c>
    </row>
    <row r="33" spans="1:8" s="14" customFormat="1" ht="48.75" customHeight="1" x14ac:dyDescent="0.2">
      <c r="A33" s="28"/>
      <c r="B33" s="28"/>
      <c r="C33" s="28"/>
      <c r="D33" s="47" t="s">
        <v>75</v>
      </c>
      <c r="E33" s="47"/>
      <c r="F33" s="30" t="s">
        <v>88</v>
      </c>
      <c r="G33" s="31">
        <v>1727272.71</v>
      </c>
      <c r="H33" s="32">
        <f t="shared" si="0"/>
        <v>0.86363635500000002</v>
      </c>
    </row>
    <row r="34" spans="1:8" s="14" customFormat="1" ht="17.25" customHeight="1" x14ac:dyDescent="0.2">
      <c r="A34" s="24" t="s">
        <v>18</v>
      </c>
      <c r="B34" s="24"/>
      <c r="C34" s="24"/>
      <c r="D34" s="48" t="s">
        <v>19</v>
      </c>
      <c r="E34" s="48"/>
      <c r="F34" s="25" t="s">
        <v>89</v>
      </c>
      <c r="G34" s="26">
        <f>SUM(G35)</f>
        <v>430774.89</v>
      </c>
      <c r="H34" s="32">
        <f t="shared" si="0"/>
        <v>0.80518671028037381</v>
      </c>
    </row>
    <row r="35" spans="1:8" s="15" customFormat="1" ht="17.25" customHeight="1" x14ac:dyDescent="0.2">
      <c r="A35" s="28"/>
      <c r="B35" s="29" t="s">
        <v>20</v>
      </c>
      <c r="C35" s="29"/>
      <c r="D35" s="47" t="s">
        <v>21</v>
      </c>
      <c r="E35" s="47"/>
      <c r="F35" s="30" t="s">
        <v>89</v>
      </c>
      <c r="G35" s="31">
        <f>SUM(G37)</f>
        <v>430774.89</v>
      </c>
      <c r="H35" s="32">
        <f t="shared" si="0"/>
        <v>0.80518671028037381</v>
      </c>
    </row>
    <row r="36" spans="1:8" s="14" customFormat="1" ht="24" customHeight="1" x14ac:dyDescent="0.2">
      <c r="A36" s="28"/>
      <c r="B36" s="28"/>
      <c r="C36" s="29" t="s">
        <v>6</v>
      </c>
      <c r="D36" s="47" t="s">
        <v>22</v>
      </c>
      <c r="E36" s="47"/>
      <c r="F36" s="30" t="s">
        <v>89</v>
      </c>
      <c r="G36" s="31">
        <f>SUM(G37)</f>
        <v>430774.89</v>
      </c>
      <c r="H36" s="32">
        <f t="shared" si="0"/>
        <v>0.80518671028037381</v>
      </c>
    </row>
    <row r="37" spans="1:8" s="14" customFormat="1" ht="17.25" customHeight="1" x14ac:dyDescent="0.2">
      <c r="A37" s="28"/>
      <c r="B37" s="28"/>
      <c r="C37" s="28"/>
      <c r="D37" s="47" t="s">
        <v>90</v>
      </c>
      <c r="E37" s="47"/>
      <c r="F37" s="30" t="s">
        <v>89</v>
      </c>
      <c r="G37" s="31">
        <v>430774.89</v>
      </c>
      <c r="H37" s="32">
        <f t="shared" si="0"/>
        <v>0.80518671028037381</v>
      </c>
    </row>
    <row r="38" spans="1:8" s="14" customFormat="1" ht="17.25" customHeight="1" x14ac:dyDescent="0.2">
      <c r="A38" s="24" t="s">
        <v>23</v>
      </c>
      <c r="B38" s="24"/>
      <c r="C38" s="24"/>
      <c r="D38" s="48" t="s">
        <v>24</v>
      </c>
      <c r="E38" s="48"/>
      <c r="F38" s="25" t="s">
        <v>91</v>
      </c>
      <c r="G38" s="26">
        <f>SUM(G39)</f>
        <v>8500</v>
      </c>
      <c r="H38" s="32">
        <f t="shared" si="0"/>
        <v>2.3809523809523808E-2</v>
      </c>
    </row>
    <row r="39" spans="1:8" s="15" customFormat="1" ht="17.25" customHeight="1" x14ac:dyDescent="0.2">
      <c r="A39" s="28"/>
      <c r="B39" s="29" t="s">
        <v>25</v>
      </c>
      <c r="C39" s="29"/>
      <c r="D39" s="47" t="s">
        <v>26</v>
      </c>
      <c r="E39" s="47"/>
      <c r="F39" s="30" t="s">
        <v>91</v>
      </c>
      <c r="G39" s="31">
        <f>SUM(G40+G42+G44)</f>
        <v>8500</v>
      </c>
      <c r="H39" s="32">
        <f t="shared" si="0"/>
        <v>2.3809523809523808E-2</v>
      </c>
    </row>
    <row r="40" spans="1:8" s="14" customFormat="1" ht="17.25" customHeight="1" x14ac:dyDescent="0.2">
      <c r="A40" s="28"/>
      <c r="B40" s="28"/>
      <c r="C40" s="29" t="s">
        <v>5</v>
      </c>
      <c r="D40" s="47" t="s">
        <v>17</v>
      </c>
      <c r="E40" s="47"/>
      <c r="F40" s="30" t="s">
        <v>31</v>
      </c>
      <c r="G40" s="31">
        <f>SUM(G41)</f>
        <v>8500</v>
      </c>
      <c r="H40" s="32">
        <f t="shared" si="0"/>
        <v>0.85</v>
      </c>
    </row>
    <row r="41" spans="1:8" s="14" customFormat="1" ht="23.25" customHeight="1" x14ac:dyDescent="0.2">
      <c r="A41" s="28"/>
      <c r="B41" s="28"/>
      <c r="C41" s="28"/>
      <c r="D41" s="47" t="s">
        <v>10</v>
      </c>
      <c r="E41" s="47"/>
      <c r="F41" s="30" t="s">
        <v>31</v>
      </c>
      <c r="G41" s="31">
        <v>8500</v>
      </c>
      <c r="H41" s="32">
        <f t="shared" si="0"/>
        <v>0.85</v>
      </c>
    </row>
    <row r="42" spans="1:8" s="14" customFormat="1" ht="24.75" customHeight="1" x14ac:dyDescent="0.2">
      <c r="A42" s="28"/>
      <c r="B42" s="28"/>
      <c r="C42" s="29" t="s">
        <v>55</v>
      </c>
      <c r="D42" s="47" t="s">
        <v>22</v>
      </c>
      <c r="E42" s="47"/>
      <c r="F42" s="30" t="s">
        <v>92</v>
      </c>
      <c r="G42" s="31">
        <f>SUM(G43)</f>
        <v>0</v>
      </c>
      <c r="H42" s="32">
        <f t="shared" si="0"/>
        <v>0</v>
      </c>
    </row>
    <row r="43" spans="1:8" s="15" customFormat="1" ht="23.25" customHeight="1" x14ac:dyDescent="0.2">
      <c r="A43" s="28"/>
      <c r="B43" s="28"/>
      <c r="C43" s="28"/>
      <c r="D43" s="47" t="s">
        <v>93</v>
      </c>
      <c r="E43" s="47"/>
      <c r="F43" s="30" t="s">
        <v>92</v>
      </c>
      <c r="G43" s="31">
        <v>0</v>
      </c>
      <c r="H43" s="32">
        <f t="shared" si="0"/>
        <v>0</v>
      </c>
    </row>
    <row r="44" spans="1:8" s="14" customFormat="1" ht="24.75" customHeight="1" x14ac:dyDescent="0.2">
      <c r="A44" s="28"/>
      <c r="B44" s="28"/>
      <c r="C44" s="29" t="s">
        <v>94</v>
      </c>
      <c r="D44" s="47" t="s">
        <v>22</v>
      </c>
      <c r="E44" s="47"/>
      <c r="F44" s="30" t="s">
        <v>95</v>
      </c>
      <c r="G44" s="31">
        <f>SUM(G45)</f>
        <v>0</v>
      </c>
      <c r="H44" s="32">
        <f t="shared" si="0"/>
        <v>0</v>
      </c>
    </row>
    <row r="45" spans="1:8" s="14" customFormat="1" ht="24" customHeight="1" x14ac:dyDescent="0.2">
      <c r="A45" s="28"/>
      <c r="B45" s="28"/>
      <c r="C45" s="28"/>
      <c r="D45" s="47" t="s">
        <v>93</v>
      </c>
      <c r="E45" s="47"/>
      <c r="F45" s="30" t="s">
        <v>95</v>
      </c>
      <c r="G45" s="31">
        <v>0</v>
      </c>
      <c r="H45" s="32">
        <f t="shared" si="0"/>
        <v>0</v>
      </c>
    </row>
    <row r="46" spans="1:8" s="12" customFormat="1" ht="17.25" customHeight="1" x14ac:dyDescent="0.2">
      <c r="A46" s="24" t="s">
        <v>27</v>
      </c>
      <c r="B46" s="24"/>
      <c r="C46" s="24"/>
      <c r="D46" s="48" t="s">
        <v>28</v>
      </c>
      <c r="E46" s="48"/>
      <c r="F46" s="25" t="s">
        <v>96</v>
      </c>
      <c r="G46" s="26">
        <f>SUM(G47+G51)</f>
        <v>15000</v>
      </c>
      <c r="H46" s="32">
        <f t="shared" si="0"/>
        <v>0.5357142857142857</v>
      </c>
    </row>
    <row r="47" spans="1:8" s="14" customFormat="1" ht="17.25" customHeight="1" x14ac:dyDescent="0.2">
      <c r="A47" s="28"/>
      <c r="B47" s="29" t="s">
        <v>29</v>
      </c>
      <c r="C47" s="29"/>
      <c r="D47" s="47" t="s">
        <v>30</v>
      </c>
      <c r="E47" s="47"/>
      <c r="F47" s="30" t="s">
        <v>97</v>
      </c>
      <c r="G47" s="31">
        <f>SUM(G48)</f>
        <v>0</v>
      </c>
      <c r="H47" s="32">
        <f t="shared" si="0"/>
        <v>0</v>
      </c>
    </row>
    <row r="48" spans="1:8" s="14" customFormat="1" ht="23.25" customHeight="1" x14ac:dyDescent="0.2">
      <c r="A48" s="28"/>
      <c r="B48" s="28"/>
      <c r="C48" s="29" t="s">
        <v>11</v>
      </c>
      <c r="D48" s="47" t="s">
        <v>32</v>
      </c>
      <c r="E48" s="47"/>
      <c r="F48" s="30" t="s">
        <v>97</v>
      </c>
      <c r="G48" s="31">
        <f>SUM(G49:G50)</f>
        <v>0</v>
      </c>
      <c r="H48" s="32">
        <f t="shared" si="0"/>
        <v>0</v>
      </c>
    </row>
    <row r="49" spans="1:8" s="14" customFormat="1" ht="17.25" customHeight="1" x14ac:dyDescent="0.2">
      <c r="A49" s="28"/>
      <c r="B49" s="28"/>
      <c r="C49" s="28"/>
      <c r="D49" s="47" t="s">
        <v>98</v>
      </c>
      <c r="E49" s="47"/>
      <c r="F49" s="30" t="s">
        <v>97</v>
      </c>
      <c r="G49" s="31">
        <v>0</v>
      </c>
      <c r="H49" s="32">
        <f t="shared" si="0"/>
        <v>0</v>
      </c>
    </row>
    <row r="50" spans="1:8" s="11" customFormat="1" ht="25.5" customHeight="1" x14ac:dyDescent="0.2">
      <c r="A50" s="28"/>
      <c r="B50" s="28"/>
      <c r="C50" s="28"/>
      <c r="D50" s="47" t="s">
        <v>33</v>
      </c>
      <c r="E50" s="47"/>
      <c r="F50" s="30" t="s">
        <v>48</v>
      </c>
      <c r="G50" s="31">
        <v>0</v>
      </c>
      <c r="H50" s="32"/>
    </row>
    <row r="51" spans="1:8" s="11" customFormat="1" ht="17.25" customHeight="1" x14ac:dyDescent="0.2">
      <c r="A51" s="28"/>
      <c r="B51" s="29" t="s">
        <v>99</v>
      </c>
      <c r="C51" s="29"/>
      <c r="D51" s="47" t="s">
        <v>100</v>
      </c>
      <c r="E51" s="47"/>
      <c r="F51" s="30" t="s">
        <v>101</v>
      </c>
      <c r="G51" s="31">
        <f>SUM(G52)</f>
        <v>15000</v>
      </c>
      <c r="H51" s="32">
        <f t="shared" si="0"/>
        <v>1</v>
      </c>
    </row>
    <row r="52" spans="1:8" s="11" customFormat="1" ht="36.75" customHeight="1" x14ac:dyDescent="0.2">
      <c r="A52" s="28"/>
      <c r="B52" s="28"/>
      <c r="C52" s="29" t="s">
        <v>11</v>
      </c>
      <c r="D52" s="47" t="s">
        <v>32</v>
      </c>
      <c r="E52" s="47"/>
      <c r="F52" s="30" t="s">
        <v>101</v>
      </c>
      <c r="G52" s="31">
        <f>SUM(G53)</f>
        <v>15000</v>
      </c>
      <c r="H52" s="32">
        <f t="shared" si="0"/>
        <v>1</v>
      </c>
    </row>
    <row r="53" spans="1:8" s="11" customFormat="1" ht="22.5" customHeight="1" x14ac:dyDescent="0.2">
      <c r="A53" s="28"/>
      <c r="B53" s="28"/>
      <c r="C53" s="28"/>
      <c r="D53" s="47" t="s">
        <v>102</v>
      </c>
      <c r="E53" s="47"/>
      <c r="F53" s="30" t="s">
        <v>101</v>
      </c>
      <c r="G53" s="31">
        <v>15000</v>
      </c>
      <c r="H53" s="32">
        <f t="shared" si="0"/>
        <v>1</v>
      </c>
    </row>
    <row r="54" spans="1:8" s="15" customFormat="1" ht="17.25" customHeight="1" x14ac:dyDescent="0.2">
      <c r="A54" s="24" t="s">
        <v>34</v>
      </c>
      <c r="B54" s="24"/>
      <c r="C54" s="24"/>
      <c r="D54" s="48" t="s">
        <v>35</v>
      </c>
      <c r="E54" s="48"/>
      <c r="F54" s="25" t="s">
        <v>103</v>
      </c>
      <c r="G54" s="26">
        <f>SUM(G55)</f>
        <v>317503.27</v>
      </c>
      <c r="H54" s="32">
        <f t="shared" si="0"/>
        <v>0.9563351506024097</v>
      </c>
    </row>
    <row r="55" spans="1:8" s="14" customFormat="1" ht="17.25" customHeight="1" x14ac:dyDescent="0.2">
      <c r="A55" s="28"/>
      <c r="B55" s="29" t="s">
        <v>36</v>
      </c>
      <c r="C55" s="29"/>
      <c r="D55" s="47" t="s">
        <v>37</v>
      </c>
      <c r="E55" s="47"/>
      <c r="F55" s="30" t="s">
        <v>103</v>
      </c>
      <c r="G55" s="31">
        <f>SUM(G56)</f>
        <v>317503.27</v>
      </c>
      <c r="H55" s="32">
        <f t="shared" si="0"/>
        <v>0.9563351506024097</v>
      </c>
    </row>
    <row r="56" spans="1:8" s="14" customFormat="1" ht="17.25" customHeight="1" x14ac:dyDescent="0.2">
      <c r="A56" s="28"/>
      <c r="B56" s="28"/>
      <c r="C56" s="29" t="s">
        <v>5</v>
      </c>
      <c r="D56" s="47" t="s">
        <v>17</v>
      </c>
      <c r="E56" s="47"/>
      <c r="F56" s="30" t="s">
        <v>103</v>
      </c>
      <c r="G56" s="31">
        <f>SUM(G57:G58)</f>
        <v>317503.27</v>
      </c>
      <c r="H56" s="32">
        <f t="shared" si="0"/>
        <v>0.9563351506024097</v>
      </c>
    </row>
    <row r="57" spans="1:8" s="14" customFormat="1" ht="26.25" customHeight="1" x14ac:dyDescent="0.2">
      <c r="A57" s="36"/>
      <c r="B57" s="36"/>
      <c r="C57" s="36"/>
      <c r="D57" s="47" t="s">
        <v>104</v>
      </c>
      <c r="E57" s="47"/>
      <c r="F57" s="30" t="s">
        <v>101</v>
      </c>
      <c r="G57" s="31">
        <v>9827.7000000000007</v>
      </c>
      <c r="H57" s="37">
        <f t="shared" si="0"/>
        <v>0.6551800000000001</v>
      </c>
    </row>
    <row r="58" spans="1:8" s="14" customFormat="1" ht="48" customHeight="1" x14ac:dyDescent="0.2">
      <c r="A58" s="38"/>
      <c r="B58" s="38"/>
      <c r="C58" s="38"/>
      <c r="D58" s="47" t="s">
        <v>56</v>
      </c>
      <c r="E58" s="47"/>
      <c r="F58" s="30" t="s">
        <v>105</v>
      </c>
      <c r="G58" s="31">
        <v>307675.57</v>
      </c>
      <c r="H58" s="39">
        <f t="shared" si="0"/>
        <v>0.9705853943217666</v>
      </c>
    </row>
    <row r="59" spans="1:8" s="14" customFormat="1" ht="17.25" customHeight="1" x14ac:dyDescent="0.2">
      <c r="A59" s="24" t="s">
        <v>38</v>
      </c>
      <c r="B59" s="24"/>
      <c r="C59" s="24"/>
      <c r="D59" s="48" t="s">
        <v>39</v>
      </c>
      <c r="E59" s="48"/>
      <c r="F59" s="25" t="s">
        <v>106</v>
      </c>
      <c r="G59" s="40">
        <f>SUM(G60)</f>
        <v>441372</v>
      </c>
      <c r="H59" s="32">
        <f t="shared" si="0"/>
        <v>1</v>
      </c>
    </row>
    <row r="60" spans="1:8" s="14" customFormat="1" ht="17.25" customHeight="1" x14ac:dyDescent="0.2">
      <c r="A60" s="28"/>
      <c r="B60" s="29" t="s">
        <v>40</v>
      </c>
      <c r="C60" s="29"/>
      <c r="D60" s="47" t="s">
        <v>41</v>
      </c>
      <c r="E60" s="47"/>
      <c r="F60" s="30" t="s">
        <v>106</v>
      </c>
      <c r="G60" s="41">
        <f>SUM(G61)</f>
        <v>441372</v>
      </c>
      <c r="H60" s="32">
        <f t="shared" si="0"/>
        <v>1</v>
      </c>
    </row>
    <row r="61" spans="1:8" s="14" customFormat="1" ht="45.75" customHeight="1" x14ac:dyDescent="0.2">
      <c r="A61" s="28"/>
      <c r="B61" s="28"/>
      <c r="C61" s="29" t="s">
        <v>12</v>
      </c>
      <c r="D61" s="47" t="s">
        <v>42</v>
      </c>
      <c r="E61" s="47"/>
      <c r="F61" s="30" t="s">
        <v>106</v>
      </c>
      <c r="G61" s="41">
        <f>SUM(G62:G66)</f>
        <v>441372</v>
      </c>
      <c r="H61" s="32">
        <f t="shared" si="0"/>
        <v>1</v>
      </c>
    </row>
    <row r="62" spans="1:8" s="14" customFormat="1" ht="35.25" customHeight="1" x14ac:dyDescent="0.2">
      <c r="A62" s="28"/>
      <c r="B62" s="28"/>
      <c r="C62" s="28"/>
      <c r="D62" s="47" t="s">
        <v>107</v>
      </c>
      <c r="E62" s="47"/>
      <c r="F62" s="30" t="s">
        <v>48</v>
      </c>
      <c r="G62" s="41">
        <v>0</v>
      </c>
      <c r="H62" s="32"/>
    </row>
    <row r="63" spans="1:8" s="14" customFormat="1" ht="35.25" customHeight="1" x14ac:dyDescent="0.2">
      <c r="A63" s="28"/>
      <c r="B63" s="28"/>
      <c r="C63" s="28"/>
      <c r="D63" s="47" t="s">
        <v>108</v>
      </c>
      <c r="E63" s="47"/>
      <c r="F63" s="30" t="s">
        <v>109</v>
      </c>
      <c r="G63" s="41">
        <v>41372</v>
      </c>
      <c r="H63" s="32">
        <f t="shared" si="0"/>
        <v>1</v>
      </c>
    </row>
    <row r="64" spans="1:8" s="14" customFormat="1" ht="25.5" customHeight="1" x14ac:dyDescent="0.2">
      <c r="A64" s="28"/>
      <c r="B64" s="28"/>
      <c r="C64" s="28"/>
      <c r="D64" s="47" t="s">
        <v>110</v>
      </c>
      <c r="E64" s="47"/>
      <c r="F64" s="30" t="s">
        <v>111</v>
      </c>
      <c r="G64" s="41">
        <v>270000</v>
      </c>
      <c r="H64" s="32">
        <f t="shared" si="0"/>
        <v>1</v>
      </c>
    </row>
    <row r="65" spans="1:8" s="15" customFormat="1" ht="23.25" customHeight="1" x14ac:dyDescent="0.2">
      <c r="A65" s="28"/>
      <c r="B65" s="28"/>
      <c r="C65" s="28"/>
      <c r="D65" s="47" t="s">
        <v>112</v>
      </c>
      <c r="E65" s="47"/>
      <c r="F65" s="30" t="s">
        <v>48</v>
      </c>
      <c r="G65" s="41">
        <v>0</v>
      </c>
      <c r="H65" s="32"/>
    </row>
    <row r="66" spans="1:8" s="14" customFormat="1" ht="23.25" customHeight="1" x14ac:dyDescent="0.2">
      <c r="A66" s="28"/>
      <c r="B66" s="28"/>
      <c r="C66" s="28"/>
      <c r="D66" s="47" t="s">
        <v>113</v>
      </c>
      <c r="E66" s="47"/>
      <c r="F66" s="30" t="s">
        <v>57</v>
      </c>
      <c r="G66" s="41">
        <v>130000</v>
      </c>
      <c r="H66" s="32">
        <f t="shared" si="0"/>
        <v>1</v>
      </c>
    </row>
    <row r="67" spans="1:8" s="14" customFormat="1" ht="17.25" customHeight="1" x14ac:dyDescent="0.2">
      <c r="A67" s="24" t="s">
        <v>114</v>
      </c>
      <c r="B67" s="24"/>
      <c r="C67" s="24"/>
      <c r="D67" s="48" t="s">
        <v>115</v>
      </c>
      <c r="E67" s="48"/>
      <c r="F67" s="25" t="s">
        <v>54</v>
      </c>
      <c r="G67" s="26">
        <f>SUM(G68)</f>
        <v>98400</v>
      </c>
      <c r="H67" s="32">
        <f t="shared" si="0"/>
        <v>0.98399999999999999</v>
      </c>
    </row>
    <row r="68" spans="1:8" s="14" customFormat="1" ht="17.25" customHeight="1" x14ac:dyDescent="0.2">
      <c r="A68" s="28"/>
      <c r="B68" s="29" t="s">
        <v>116</v>
      </c>
      <c r="C68" s="29"/>
      <c r="D68" s="47" t="s">
        <v>117</v>
      </c>
      <c r="E68" s="47"/>
      <c r="F68" s="30" t="s">
        <v>54</v>
      </c>
      <c r="G68" s="31">
        <f>SUM(G69)</f>
        <v>98400</v>
      </c>
      <c r="H68" s="32">
        <f t="shared" si="0"/>
        <v>0.98399999999999999</v>
      </c>
    </row>
    <row r="69" spans="1:8" s="14" customFormat="1" ht="17.25" customHeight="1" x14ac:dyDescent="0.2">
      <c r="A69" s="28"/>
      <c r="B69" s="28"/>
      <c r="C69" s="29" t="s">
        <v>5</v>
      </c>
      <c r="D69" s="47" t="s">
        <v>17</v>
      </c>
      <c r="E69" s="47"/>
      <c r="F69" s="30" t="s">
        <v>54</v>
      </c>
      <c r="G69" s="31">
        <f>SUM(G70)</f>
        <v>98400</v>
      </c>
      <c r="H69" s="32">
        <f t="shared" si="0"/>
        <v>0.98399999999999999</v>
      </c>
    </row>
    <row r="70" spans="1:8" s="15" customFormat="1" ht="23.25" customHeight="1" x14ac:dyDescent="0.2">
      <c r="A70" s="28"/>
      <c r="B70" s="28"/>
      <c r="C70" s="28"/>
      <c r="D70" s="47" t="s">
        <v>118</v>
      </c>
      <c r="E70" s="47"/>
      <c r="F70" s="30" t="s">
        <v>54</v>
      </c>
      <c r="G70" s="31">
        <v>98400</v>
      </c>
      <c r="H70" s="32">
        <f t="shared" si="0"/>
        <v>0.98399999999999999</v>
      </c>
    </row>
    <row r="71" spans="1:8" s="14" customFormat="1" ht="17.25" customHeight="1" x14ac:dyDescent="0.2">
      <c r="A71" s="24" t="s">
        <v>119</v>
      </c>
      <c r="B71" s="24"/>
      <c r="C71" s="24"/>
      <c r="D71" s="48" t="s">
        <v>120</v>
      </c>
      <c r="E71" s="48"/>
      <c r="F71" s="25" t="s">
        <v>121</v>
      </c>
      <c r="G71" s="26">
        <f>SUM(G72)</f>
        <v>511000</v>
      </c>
      <c r="H71" s="32">
        <f t="shared" si="0"/>
        <v>1</v>
      </c>
    </row>
    <row r="72" spans="1:8" s="14" customFormat="1" ht="17.25" customHeight="1" x14ac:dyDescent="0.2">
      <c r="A72" s="28"/>
      <c r="B72" s="29" t="s">
        <v>122</v>
      </c>
      <c r="C72" s="29"/>
      <c r="D72" s="47" t="s">
        <v>123</v>
      </c>
      <c r="E72" s="47"/>
      <c r="F72" s="30" t="s">
        <v>121</v>
      </c>
      <c r="G72" s="31">
        <f>SUM(G73+G75+G77)</f>
        <v>511000</v>
      </c>
      <c r="H72" s="32">
        <f t="shared" si="0"/>
        <v>1</v>
      </c>
    </row>
    <row r="73" spans="1:8" s="14" customFormat="1" ht="17.25" customHeight="1" x14ac:dyDescent="0.2">
      <c r="A73" s="28"/>
      <c r="B73" s="28"/>
      <c r="C73" s="29" t="s">
        <v>5</v>
      </c>
      <c r="D73" s="47" t="s">
        <v>17</v>
      </c>
      <c r="E73" s="47"/>
      <c r="F73" s="30" t="s">
        <v>48</v>
      </c>
      <c r="G73" s="31" t="s">
        <v>48</v>
      </c>
      <c r="H73" s="32"/>
    </row>
    <row r="74" spans="1:8" s="14" customFormat="1" ht="35.25" customHeight="1" x14ac:dyDescent="0.2">
      <c r="A74" s="28"/>
      <c r="B74" s="28"/>
      <c r="C74" s="28"/>
      <c r="D74" s="47" t="s">
        <v>124</v>
      </c>
      <c r="E74" s="47"/>
      <c r="F74" s="30" t="s">
        <v>48</v>
      </c>
      <c r="G74" s="31" t="s">
        <v>48</v>
      </c>
      <c r="H74" s="32"/>
    </row>
    <row r="75" spans="1:8" s="14" customFormat="1" ht="35.25" customHeight="1" x14ac:dyDescent="0.2">
      <c r="A75" s="28"/>
      <c r="B75" s="28"/>
      <c r="C75" s="29" t="s">
        <v>43</v>
      </c>
      <c r="D75" s="47" t="s">
        <v>85</v>
      </c>
      <c r="E75" s="47"/>
      <c r="F75" s="30" t="s">
        <v>48</v>
      </c>
      <c r="G75" s="31" t="s">
        <v>48</v>
      </c>
      <c r="H75" s="32"/>
    </row>
    <row r="76" spans="1:8" s="14" customFormat="1" ht="35.25" customHeight="1" x14ac:dyDescent="0.2">
      <c r="A76" s="28"/>
      <c r="B76" s="28"/>
      <c r="C76" s="28"/>
      <c r="D76" s="47" t="s">
        <v>124</v>
      </c>
      <c r="E76" s="47"/>
      <c r="F76" s="30" t="s">
        <v>48</v>
      </c>
      <c r="G76" s="31" t="s">
        <v>48</v>
      </c>
      <c r="H76" s="32"/>
    </row>
    <row r="77" spans="1:8" s="15" customFormat="1" ht="50.25" customHeight="1" x14ac:dyDescent="0.2">
      <c r="A77" s="28"/>
      <c r="B77" s="28"/>
      <c r="C77" s="29" t="s">
        <v>125</v>
      </c>
      <c r="D77" s="47" t="s">
        <v>126</v>
      </c>
      <c r="E77" s="47"/>
      <c r="F77" s="30" t="s">
        <v>121</v>
      </c>
      <c r="G77" s="31">
        <f>SUM(G78:G80)</f>
        <v>511000</v>
      </c>
      <c r="H77" s="32">
        <f t="shared" ref="H77:H81" si="1">SUM(G77/F77)</f>
        <v>1</v>
      </c>
    </row>
    <row r="78" spans="1:8" s="14" customFormat="1" ht="23.25" customHeight="1" x14ac:dyDescent="0.2">
      <c r="A78" s="28"/>
      <c r="B78" s="28"/>
      <c r="C78" s="28"/>
      <c r="D78" s="47" t="s">
        <v>127</v>
      </c>
      <c r="E78" s="47"/>
      <c r="F78" s="30" t="s">
        <v>121</v>
      </c>
      <c r="G78" s="31">
        <v>511000</v>
      </c>
      <c r="H78" s="32">
        <f t="shared" si="1"/>
        <v>1</v>
      </c>
    </row>
    <row r="79" spans="1:8" s="14" customFormat="1" ht="35.25" customHeight="1" x14ac:dyDescent="0.2">
      <c r="A79" s="28"/>
      <c r="B79" s="28"/>
      <c r="C79" s="28"/>
      <c r="D79" s="47" t="s">
        <v>124</v>
      </c>
      <c r="E79" s="47"/>
      <c r="F79" s="30" t="s">
        <v>48</v>
      </c>
      <c r="G79" s="31">
        <v>0</v>
      </c>
      <c r="H79" s="32"/>
    </row>
    <row r="80" spans="1:8" s="14" customFormat="1" ht="35.25" customHeight="1" x14ac:dyDescent="0.2">
      <c r="A80" s="28"/>
      <c r="B80" s="28"/>
      <c r="C80" s="28"/>
      <c r="D80" s="47" t="s">
        <v>128</v>
      </c>
      <c r="E80" s="47"/>
      <c r="F80" s="33" t="s">
        <v>48</v>
      </c>
      <c r="G80" s="31">
        <v>0</v>
      </c>
      <c r="H80" s="32"/>
    </row>
    <row r="81" spans="1:8" s="15" customFormat="1" ht="17.25" customHeight="1" x14ac:dyDescent="0.2">
      <c r="A81" s="45" t="s">
        <v>44</v>
      </c>
      <c r="B81" s="45"/>
      <c r="C81" s="45"/>
      <c r="D81" s="45"/>
      <c r="E81" s="46"/>
      <c r="F81" s="34" t="s">
        <v>129</v>
      </c>
      <c r="G81" s="35">
        <f>SUM(G8+G34+G38+G46+G54+G59+G67+G71)</f>
        <v>50152746.760000005</v>
      </c>
      <c r="H81" s="32">
        <f t="shared" si="1"/>
        <v>0.96807901205348046</v>
      </c>
    </row>
    <row r="82" spans="1:8" s="11" customFormat="1" x14ac:dyDescent="0.2">
      <c r="D82" s="13"/>
      <c r="F82" s="14"/>
      <c r="H82" s="23"/>
    </row>
  </sheetData>
  <mergeCells count="76">
    <mergeCell ref="D16:E16"/>
    <mergeCell ref="D17:E17"/>
    <mergeCell ref="D7:E7"/>
    <mergeCell ref="D12:E12"/>
    <mergeCell ref="D13:E13"/>
    <mergeCell ref="D14:E14"/>
    <mergeCell ref="D8:E8"/>
    <mergeCell ref="D9:E9"/>
    <mergeCell ref="D10:E10"/>
    <mergeCell ref="D11:E11"/>
    <mergeCell ref="D21:E21"/>
    <mergeCell ref="D22:E22"/>
    <mergeCell ref="D23:E23"/>
    <mergeCell ref="D18:E18"/>
    <mergeCell ref="D19:E19"/>
    <mergeCell ref="D20:E20"/>
    <mergeCell ref="D27:E27"/>
    <mergeCell ref="D28:E28"/>
    <mergeCell ref="D29:E29"/>
    <mergeCell ref="D24:E24"/>
    <mergeCell ref="D25:E25"/>
    <mergeCell ref="D26:E26"/>
    <mergeCell ref="D33:E33"/>
    <mergeCell ref="D34:E34"/>
    <mergeCell ref="D35:E35"/>
    <mergeCell ref="D30:E30"/>
    <mergeCell ref="D31:E31"/>
    <mergeCell ref="D32:E32"/>
    <mergeCell ref="D39:E39"/>
    <mergeCell ref="D40:E40"/>
    <mergeCell ref="D41:E41"/>
    <mergeCell ref="D36:E36"/>
    <mergeCell ref="D37:E37"/>
    <mergeCell ref="D38:E38"/>
    <mergeCell ref="D45:E45"/>
    <mergeCell ref="D46:E46"/>
    <mergeCell ref="D47:E47"/>
    <mergeCell ref="D42:E42"/>
    <mergeCell ref="D43:E43"/>
    <mergeCell ref="D44:E44"/>
    <mergeCell ref="D51:E51"/>
    <mergeCell ref="D52:E52"/>
    <mergeCell ref="D53:E53"/>
    <mergeCell ref="D48:E48"/>
    <mergeCell ref="D49:E49"/>
    <mergeCell ref="D50:E50"/>
    <mergeCell ref="D78:E78"/>
    <mergeCell ref="D79:E79"/>
    <mergeCell ref="D80:E80"/>
    <mergeCell ref="D59:E59"/>
    <mergeCell ref="D54:E54"/>
    <mergeCell ref="D55:E55"/>
    <mergeCell ref="D56:E56"/>
    <mergeCell ref="D57:E57"/>
    <mergeCell ref="D58:E58"/>
    <mergeCell ref="D76:E76"/>
    <mergeCell ref="D77:E77"/>
    <mergeCell ref="D72:E72"/>
    <mergeCell ref="D73:E73"/>
    <mergeCell ref="D74:E74"/>
    <mergeCell ref="A5:H5"/>
    <mergeCell ref="D15:E15"/>
    <mergeCell ref="A81:E81"/>
    <mergeCell ref="D69:E69"/>
    <mergeCell ref="D70:E70"/>
    <mergeCell ref="D71:E71"/>
    <mergeCell ref="D75:E75"/>
    <mergeCell ref="D66:E66"/>
    <mergeCell ref="D67:E67"/>
    <mergeCell ref="D68:E68"/>
    <mergeCell ref="D63:E63"/>
    <mergeCell ref="D64:E64"/>
    <mergeCell ref="D65:E65"/>
    <mergeCell ref="D60:E60"/>
    <mergeCell ref="D61:E61"/>
    <mergeCell ref="D62:E62"/>
  </mergeCells>
  <pageMargins left="0.70866141732283472" right="0.70866141732283472" top="0.98425196850393704" bottom="0.70866141732283472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Tabela Nr 4</vt:lpstr>
      <vt:lpstr>'Tabela Nr 4'!Tytuły_wydruku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Sobolewska</dc:creator>
  <cp:lastModifiedBy>Agnieszka Kalinowska-Szymańska</cp:lastModifiedBy>
  <cp:lastPrinted>2025-03-21T10:42:09Z</cp:lastPrinted>
  <dcterms:created xsi:type="dcterms:W3CDTF">2019-03-22T13:10:09Z</dcterms:created>
  <dcterms:modified xsi:type="dcterms:W3CDTF">2025-03-26T14:45:30Z</dcterms:modified>
</cp:coreProperties>
</file>